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\0411\"/>
    </mc:Choice>
  </mc:AlternateContent>
  <bookViews>
    <workbookView xWindow="0" yWindow="0" windowWidth="28800" windowHeight="12390" activeTab="2"/>
  </bookViews>
  <sheets>
    <sheet name="Sheet1" sheetId="1" r:id="rId1"/>
    <sheet name="Sheet3" sheetId="3" r:id="rId2"/>
    <sheet name="Sheet2" sheetId="2" r:id="rId3"/>
  </sheets>
  <definedNames>
    <definedName name="_xlnm._FilterDatabase" localSheetId="1" hidden="1">Sheet3!$B$4:$K$17</definedName>
    <definedName name="_xlnm.Print_Area" localSheetId="2">Sheet2!$B$2:$S$7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3" l="1"/>
  <c r="L53" i="3"/>
  <c r="F48" i="3"/>
  <c r="L48" i="3"/>
  <c r="F44" i="3"/>
  <c r="L44" i="3"/>
  <c r="F40" i="3"/>
  <c r="L40" i="3"/>
  <c r="F36" i="3"/>
  <c r="L36" i="3"/>
  <c r="F28" i="3"/>
  <c r="L28" i="3"/>
  <c r="F22" i="3"/>
  <c r="L22" i="3"/>
  <c r="F18" i="3"/>
  <c r="L18" i="3"/>
  <c r="F14" i="3"/>
  <c r="L14" i="3"/>
  <c r="F11" i="3"/>
  <c r="L11" i="3"/>
  <c r="C5" i="2" l="1"/>
  <c r="F64" i="3" l="1"/>
  <c r="F58" i="3"/>
  <c r="F65" i="3"/>
  <c r="L64" i="3"/>
  <c r="L58" i="3"/>
  <c r="M30" i="1"/>
  <c r="M34" i="1"/>
  <c r="M35" i="1"/>
  <c r="M37" i="1"/>
  <c r="M38" i="1"/>
  <c r="M39" i="1"/>
  <c r="M40" i="1"/>
  <c r="M42" i="1"/>
  <c r="M43" i="1"/>
  <c r="L30" i="1"/>
  <c r="L34" i="1"/>
  <c r="L35" i="1"/>
  <c r="L37" i="1"/>
  <c r="L38" i="1"/>
  <c r="L39" i="1"/>
  <c r="L40" i="1"/>
  <c r="L42" i="1"/>
  <c r="L43" i="1"/>
  <c r="H26" i="1"/>
  <c r="L65" i="3" l="1"/>
  <c r="I26" i="1"/>
  <c r="J26" i="1"/>
  <c r="K26" i="1"/>
  <c r="L26" i="1"/>
  <c r="M26" i="1"/>
</calcChain>
</file>

<file path=xl/comments1.xml><?xml version="1.0" encoding="utf-8"?>
<comments xmlns="http://schemas.openxmlformats.org/spreadsheetml/2006/main">
  <authors>
    <author>대한주택보증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신등급</t>
        </r>
        <r>
          <rPr>
            <b/>
            <sz val="9"/>
            <color indexed="81"/>
            <rFont val="Tahoma"/>
            <family val="2"/>
          </rPr>
          <t>: BBB-</t>
        </r>
      </text>
    </comment>
  </commentList>
</comments>
</file>

<file path=xl/comments2.xml><?xml version="1.0" encoding="utf-8"?>
<comments xmlns="http://schemas.openxmlformats.org/spreadsheetml/2006/main">
  <authors>
    <author>user</author>
    <author>대한주택보증</author>
  </authors>
  <commentList>
    <comment ref="I4" authorId="0" shapeId="0">
      <text>
        <r>
          <rPr>
            <b/>
            <sz val="9"/>
            <color indexed="81"/>
            <rFont val="돋움"/>
            <family val="3"/>
            <charset val="129"/>
          </rPr>
          <t>차세대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보증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보증사고</t>
        </r>
      </text>
    </comment>
    <comment ref="J20" authorId="1" shapeId="0">
      <text>
        <r>
          <rPr>
            <b/>
            <sz val="9"/>
            <color indexed="81"/>
            <rFont val="돋움"/>
            <family val="3"/>
            <charset val="129"/>
          </rPr>
          <t>경남기업㈜의 계열사이자 연대보증채무업체</t>
        </r>
      </text>
    </comment>
    <comment ref="I21" authorId="1" shapeId="0">
      <text>
        <r>
          <rPr>
            <b/>
            <sz val="9"/>
            <color indexed="81"/>
            <rFont val="돋움"/>
            <family val="3"/>
            <charset val="129"/>
          </rPr>
          <t>신등급</t>
        </r>
        <r>
          <rPr>
            <b/>
            <sz val="9"/>
            <color indexed="81"/>
            <rFont val="Tahoma"/>
            <family val="2"/>
          </rPr>
          <t>: BBB-</t>
        </r>
      </text>
    </comment>
    <comment ref="F29" authorId="0" shapeId="0">
      <text>
        <r>
          <rPr>
            <b/>
            <sz val="9"/>
            <color indexed="81"/>
            <rFont val="돋움"/>
            <family val="3"/>
            <charset val="129"/>
          </rPr>
          <t>사고발생보고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중복
</t>
        </r>
        <r>
          <rPr>
            <b/>
            <sz val="9"/>
            <color indexed="81"/>
            <rFont val="Tahoma"/>
            <family val="2"/>
          </rPr>
          <t>2015</t>
        </r>
        <r>
          <rPr>
            <b/>
            <sz val="9"/>
            <color indexed="81"/>
            <rFont val="돋움"/>
            <family val="3"/>
            <charset val="129"/>
          </rPr>
          <t>년에서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산정제외해야함
</t>
        </r>
      </text>
    </comment>
    <comment ref="G46" authorId="0" shapeId="0">
      <text>
        <r>
          <rPr>
            <sz val="9"/>
            <color indexed="81"/>
            <rFont val="돋움"/>
            <family val="3"/>
            <charset val="129"/>
          </rPr>
          <t>진행중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사업장없음
</t>
        </r>
      </text>
    </comment>
    <comment ref="L49" authorId="0" shapeId="0">
      <text>
        <r>
          <rPr>
            <b/>
            <sz val="9"/>
            <color indexed="81"/>
            <rFont val="돋움"/>
            <family val="3"/>
            <charset val="129"/>
          </rPr>
          <t>내부결재함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사고발생보고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전산상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오류이므로
차세대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보증현황에서
일부해지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보증금액을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사고금액으로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광주지사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장분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과장님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  <comment ref="L84" authorId="0" shapeId="0">
      <text>
        <r>
          <rPr>
            <b/>
            <sz val="9"/>
            <color indexed="81"/>
            <rFont val="돋움"/>
            <family val="3"/>
            <charset val="129"/>
          </rPr>
          <t>내부결재함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사고발생보고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전산상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오류이므로
차세대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보증현황에서
일부해지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보증금액을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사고금액으로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담당자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광주지사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장분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과장님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</commentList>
</comments>
</file>

<file path=xl/sharedStrings.xml><?xml version="1.0" encoding="utf-8"?>
<sst xmlns="http://schemas.openxmlformats.org/spreadsheetml/2006/main" count="366" uniqueCount="235">
  <si>
    <t>B</t>
    <phoneticPr fontId="3" type="noConversion"/>
  </si>
  <si>
    <t>하자보수보증불이행</t>
  </si>
  <si>
    <t>서부</t>
    <phoneticPr fontId="3" type="noConversion"/>
  </si>
  <si>
    <t>하자보수보증약관 제1조제5호</t>
    <phoneticPr fontId="3" type="noConversion"/>
  </si>
  <si>
    <t>대전</t>
    <phoneticPr fontId="3" type="noConversion"/>
  </si>
  <si>
    <t>㈜온누리종합건설</t>
    <phoneticPr fontId="3" type="noConversion"/>
  </si>
  <si>
    <t>충남 청양 필로스캐슬</t>
    <phoneticPr fontId="3" type="noConversion"/>
  </si>
  <si>
    <t>395746</t>
    <phoneticPr fontId="3" type="noConversion"/>
  </si>
  <si>
    <t>CCC+(D+)</t>
    <phoneticPr fontId="3" type="noConversion"/>
  </si>
  <si>
    <t>북부</t>
    <phoneticPr fontId="3" type="noConversion"/>
  </si>
  <si>
    <t>㈜안정실업</t>
    <phoneticPr fontId="3" type="noConversion"/>
  </si>
  <si>
    <t>강원 홍천 주상복합</t>
    <phoneticPr fontId="3" type="noConversion"/>
  </si>
  <si>
    <t>CCC-(D)</t>
    <phoneticPr fontId="3" type="noConversion"/>
  </si>
  <si>
    <t>하자보수보증약관 제1조제5호(3년차)</t>
    <phoneticPr fontId="3" type="noConversion"/>
  </si>
  <si>
    <t>덕현건설㈜</t>
    <phoneticPr fontId="3" type="noConversion"/>
  </si>
  <si>
    <t>서울 화곡 덕현해밀아파트</t>
    <phoneticPr fontId="3" type="noConversion"/>
  </si>
  <si>
    <t>200163</t>
    <phoneticPr fontId="3" type="noConversion"/>
  </si>
  <si>
    <t>B-</t>
    <phoneticPr fontId="3" type="noConversion"/>
  </si>
  <si>
    <t>북부</t>
    <phoneticPr fontId="3" type="noConversion"/>
  </si>
  <si>
    <t>서부</t>
    <phoneticPr fontId="3" type="noConversion"/>
  </si>
  <si>
    <t>삼익산업개발㈜</t>
    <phoneticPr fontId="3" type="noConversion"/>
  </si>
  <si>
    <t>인천 남구 학익동 영남주택재건축</t>
    <phoneticPr fontId="3" type="noConversion"/>
  </si>
  <si>
    <t>201369</t>
    <phoneticPr fontId="3" type="noConversion"/>
  </si>
  <si>
    <t>하자보수보증약관 제1조제5호</t>
    <phoneticPr fontId="3" type="noConversion"/>
  </si>
  <si>
    <t>CCC-(D)</t>
    <phoneticPr fontId="3" type="noConversion"/>
  </si>
  <si>
    <t>덕현건설㈜(중복)</t>
    <phoneticPr fontId="3" type="noConversion"/>
  </si>
  <si>
    <t>서울 성동구 용답동 덕현해밀아파트(미성연립재건축)</t>
    <phoneticPr fontId="3" type="noConversion"/>
  </si>
  <si>
    <t>200163</t>
    <phoneticPr fontId="3" type="noConversion"/>
  </si>
  <si>
    <t>D</t>
    <phoneticPr fontId="3" type="noConversion"/>
  </si>
  <si>
    <t>영남</t>
    <phoneticPr fontId="3" type="noConversion"/>
  </si>
  <si>
    <t>부산울산</t>
    <phoneticPr fontId="3" type="noConversion"/>
  </si>
  <si>
    <t>㈜엔스타건설</t>
    <phoneticPr fontId="3" type="noConversion"/>
  </si>
  <si>
    <t>부산 괴정 엔스타</t>
    <phoneticPr fontId="3" type="noConversion"/>
  </si>
  <si>
    <t>222960</t>
    <phoneticPr fontId="3" type="noConversion"/>
  </si>
  <si>
    <t>B</t>
    <phoneticPr fontId="3" type="noConversion"/>
  </si>
  <si>
    <t>㈜흥인종합건설</t>
    <phoneticPr fontId="3" type="noConversion"/>
  </si>
  <si>
    <t>인천 계산동 흥인 아이젠아파트</t>
    <phoneticPr fontId="3" type="noConversion"/>
  </si>
  <si>
    <t>201590</t>
    <phoneticPr fontId="3" type="noConversion"/>
  </si>
  <si>
    <t>㈜하나종합개발</t>
    <phoneticPr fontId="3" type="noConversion"/>
  </si>
  <si>
    <t>서울 구로동</t>
    <phoneticPr fontId="3" type="noConversion"/>
  </si>
  <si>
    <t>312250</t>
    <phoneticPr fontId="3" type="noConversion"/>
  </si>
  <si>
    <t>하자보수보증불이행</t>
    <phoneticPr fontId="3" type="noConversion"/>
  </si>
  <si>
    <t>경기</t>
    <phoneticPr fontId="3" type="noConversion"/>
  </si>
  <si>
    <t>㈜경운종합건설</t>
    <phoneticPr fontId="3" type="noConversion"/>
  </si>
  <si>
    <t>충북 진천 파인에코빌</t>
    <phoneticPr fontId="3" type="noConversion"/>
  </si>
  <si>
    <t>322008</t>
    <phoneticPr fontId="3" type="noConversion"/>
  </si>
  <si>
    <t>CCC+(D+)</t>
    <phoneticPr fontId="3" type="noConversion"/>
  </si>
  <si>
    <t>인천</t>
  </si>
  <si>
    <t>인천</t>
    <phoneticPr fontId="3" type="noConversion"/>
  </si>
  <si>
    <t>부산</t>
  </si>
  <si>
    <t>부산</t>
    <phoneticPr fontId="3" type="noConversion"/>
  </si>
  <si>
    <t>서울</t>
  </si>
  <si>
    <t>충북</t>
  </si>
  <si>
    <t>충남</t>
  </si>
  <si>
    <t>강원</t>
  </si>
  <si>
    <t>서울</t>
    <phoneticPr fontId="3" type="noConversion"/>
  </si>
  <si>
    <t>충북</t>
    <phoneticPr fontId="3" type="noConversion"/>
  </si>
  <si>
    <t>충남</t>
    <phoneticPr fontId="3" type="noConversion"/>
  </si>
  <si>
    <t>강원</t>
    <phoneticPr fontId="3" type="noConversion"/>
  </si>
  <si>
    <t>인천</t>
    <phoneticPr fontId="3" type="noConversion"/>
  </si>
  <si>
    <t>지역</t>
    <phoneticPr fontId="3" type="noConversion"/>
  </si>
  <si>
    <t>사고금액</t>
  </si>
  <si>
    <t>사고금액</t>
    <phoneticPr fontId="3" type="noConversion"/>
  </si>
  <si>
    <t>2015년도 지역별 하자보수보증 사고금액</t>
    <phoneticPr fontId="3" type="noConversion"/>
  </si>
  <si>
    <t>동부</t>
    <phoneticPr fontId="3" type="noConversion"/>
  </si>
  <si>
    <t>경기 남양주 도농 3개통 주택 재건축</t>
    <phoneticPr fontId="3" type="noConversion"/>
  </si>
  <si>
    <t>회생신청</t>
    <phoneticPr fontId="3" type="noConversion"/>
  </si>
  <si>
    <t>2015.01.02</t>
    <phoneticPr fontId="3" type="noConversion"/>
  </si>
  <si>
    <t>하자</t>
    <phoneticPr fontId="3" type="noConversion"/>
  </si>
  <si>
    <t>정원종합건설㈜</t>
    <phoneticPr fontId="3" type="noConversion"/>
  </si>
  <si>
    <t>의정부동 138-15 도시형생활주택(의정부 비비르파크)</t>
    <phoneticPr fontId="3" type="noConversion"/>
  </si>
  <si>
    <t>200624</t>
    <phoneticPr fontId="3" type="noConversion"/>
  </si>
  <si>
    <t>C</t>
    <phoneticPr fontId="3" type="noConversion"/>
  </si>
  <si>
    <t>당좌거래정지(부도)</t>
    <phoneticPr fontId="3" type="noConversion"/>
  </si>
  <si>
    <t>2015.01.15</t>
    <phoneticPr fontId="3" type="noConversion"/>
  </si>
  <si>
    <t>조합시공</t>
    <phoneticPr fontId="3" type="noConversion"/>
  </si>
  <si>
    <t>네오탑종합건설㈜</t>
    <phoneticPr fontId="3" type="noConversion"/>
  </si>
  <si>
    <t>삼일,약수연립주택 재건축사업</t>
    <phoneticPr fontId="3" type="noConversion"/>
  </si>
  <si>
    <t>391182</t>
    <phoneticPr fontId="3" type="noConversion"/>
  </si>
  <si>
    <t>D+</t>
    <phoneticPr fontId="3" type="noConversion"/>
  </si>
  <si>
    <t>조합주택시공보증약관 제1조제4호 다목</t>
    <phoneticPr fontId="3" type="noConversion"/>
  </si>
  <si>
    <t>2015.01.30</t>
    <phoneticPr fontId="3" type="noConversion"/>
  </si>
  <si>
    <t>1월 소계</t>
    <phoneticPr fontId="12" type="noConversion"/>
  </si>
  <si>
    <t>융자금사고</t>
    <phoneticPr fontId="3" type="noConversion"/>
  </si>
  <si>
    <t>에이치오건설㈜</t>
    <phoneticPr fontId="3" type="noConversion"/>
  </si>
  <si>
    <t>10055</t>
    <phoneticPr fontId="3" type="noConversion"/>
  </si>
  <si>
    <t>분양,하자</t>
    <phoneticPr fontId="3" type="noConversion"/>
  </si>
  <si>
    <t>전북</t>
    <phoneticPr fontId="3" type="noConversion"/>
  </si>
  <si>
    <t>엘림건설㈜</t>
    <phoneticPr fontId="3" type="noConversion"/>
  </si>
  <si>
    <t>전주 샤인빌</t>
    <phoneticPr fontId="3" type="noConversion"/>
  </si>
  <si>
    <t>382859</t>
    <phoneticPr fontId="3" type="noConversion"/>
  </si>
  <si>
    <t>주택분양보증약관 제1조제4호 다목</t>
    <phoneticPr fontId="3" type="noConversion"/>
  </si>
  <si>
    <t>2015.03.10</t>
    <phoneticPr fontId="3" type="noConversion"/>
  </si>
  <si>
    <t>분양,시공,하자</t>
    <phoneticPr fontId="3" type="noConversion"/>
  </si>
  <si>
    <t>경남기업㈜</t>
    <phoneticPr fontId="3" type="noConversion"/>
  </si>
  <si>
    <t>경남 거제 사곡, 서울 봉천</t>
    <phoneticPr fontId="3" type="noConversion"/>
  </si>
  <si>
    <t>10106</t>
    <phoneticPr fontId="3" type="noConversion"/>
  </si>
  <si>
    <t>B+</t>
    <phoneticPr fontId="3" type="noConversion"/>
  </si>
  <si>
    <t>2015.03.30</t>
    <phoneticPr fontId="3" type="noConversion"/>
  </si>
  <si>
    <t>3월 소계</t>
    <phoneticPr fontId="12" type="noConversion"/>
  </si>
  <si>
    <t>동부</t>
    <phoneticPr fontId="3" type="noConversion"/>
  </si>
  <si>
    <t>B</t>
    <phoneticPr fontId="3" type="noConversion"/>
  </si>
  <si>
    <t>부산 괴정 엔스타</t>
    <phoneticPr fontId="3" type="noConversion"/>
  </si>
  <si>
    <t>인천 계산동 흥인 아이젠아파트</t>
    <phoneticPr fontId="3" type="noConversion"/>
  </si>
  <si>
    <t>경기도 여주시</t>
    <phoneticPr fontId="3" type="noConversion"/>
  </si>
  <si>
    <t>서울 구로동</t>
    <phoneticPr fontId="3" type="noConversion"/>
  </si>
  <si>
    <t>충북 진천 파인에코빌</t>
    <phoneticPr fontId="3" type="noConversion"/>
  </si>
  <si>
    <t>충남 청양 필로스캐슬</t>
    <phoneticPr fontId="3" type="noConversion"/>
  </si>
  <si>
    <t>북부</t>
    <phoneticPr fontId="3" type="noConversion"/>
  </si>
  <si>
    <t>강원 홍천 주상복합</t>
    <phoneticPr fontId="3" type="noConversion"/>
  </si>
  <si>
    <t>광주 첨단지구 쌍암 AMCITY</t>
    <phoneticPr fontId="3" type="noConversion"/>
  </si>
  <si>
    <t>서울 화곡 덕현해밀아파트</t>
    <phoneticPr fontId="3" type="noConversion"/>
  </si>
  <si>
    <t>서울 성동구 용답동 덕현해밀아파트(미성연립재건축)</t>
    <phoneticPr fontId="3" type="noConversion"/>
  </si>
  <si>
    <t>No.</t>
    <phoneticPr fontId="12" type="noConversion"/>
  </si>
  <si>
    <t>센터</t>
    <phoneticPr fontId="12" type="noConversion"/>
  </si>
  <si>
    <t>지점</t>
    <phoneticPr fontId="12" type="noConversion"/>
  </si>
  <si>
    <t>업체명</t>
    <phoneticPr fontId="12" type="noConversion"/>
  </si>
  <si>
    <t>업체번호</t>
    <phoneticPr fontId="12" type="noConversion"/>
  </si>
  <si>
    <t>발급당시
신용등급</t>
    <phoneticPr fontId="12" type="noConversion"/>
  </si>
  <si>
    <t>사고사유</t>
    <phoneticPr fontId="12" type="noConversion"/>
  </si>
  <si>
    <t>사고일자</t>
    <phoneticPr fontId="12" type="noConversion"/>
  </si>
  <si>
    <t>보증종류</t>
    <phoneticPr fontId="3" type="noConversion"/>
  </si>
  <si>
    <t>사업장</t>
    <phoneticPr fontId="3" type="noConversion"/>
  </si>
  <si>
    <t>분양,하자,하도급</t>
    <phoneticPr fontId="3" type="noConversion"/>
  </si>
  <si>
    <t>동부건설㈜</t>
    <phoneticPr fontId="3" type="noConversion"/>
  </si>
  <si>
    <t>경기 남양주 도농 3개통 주택 재건축</t>
    <phoneticPr fontId="3" type="noConversion"/>
  </si>
  <si>
    <t>010156</t>
    <phoneticPr fontId="3" type="noConversion"/>
  </si>
  <si>
    <t>회생신청</t>
    <phoneticPr fontId="3" type="noConversion"/>
  </si>
  <si>
    <t>2015.01.02</t>
    <phoneticPr fontId="3" type="noConversion"/>
  </si>
  <si>
    <t>2월 소계</t>
    <phoneticPr fontId="12" type="noConversion"/>
  </si>
  <si>
    <t>융자금사고(이자연체)</t>
    <phoneticPr fontId="3" type="noConversion"/>
  </si>
  <si>
    <t>시공</t>
    <phoneticPr fontId="3" type="noConversion"/>
  </si>
  <si>
    <t>히스종합건설㈜</t>
    <phoneticPr fontId="3" type="noConversion"/>
  </si>
  <si>
    <t>427335</t>
    <phoneticPr fontId="3" type="noConversion"/>
  </si>
  <si>
    <t>2015.04.02</t>
    <phoneticPr fontId="3" type="noConversion"/>
  </si>
  <si>
    <t>주채무없음</t>
    <phoneticPr fontId="3" type="noConversion"/>
  </si>
  <si>
    <t>대아레저산업㈜</t>
    <phoneticPr fontId="3" type="noConversion"/>
  </si>
  <si>
    <t>200757</t>
    <phoneticPr fontId="3" type="noConversion"/>
  </si>
  <si>
    <t>회생신청
(시공사, 연대보증채무만 존재)
서울중앙지법 2015회합100069</t>
    <phoneticPr fontId="3" type="noConversion"/>
  </si>
  <si>
    <t>2015.04.13</t>
    <phoneticPr fontId="3" type="noConversion"/>
  </si>
  <si>
    <t>4월 소계</t>
    <phoneticPr fontId="12" type="noConversion"/>
  </si>
  <si>
    <t>201590</t>
    <phoneticPr fontId="3" type="noConversion"/>
  </si>
  <si>
    <t>2015.05.18</t>
    <phoneticPr fontId="3" type="noConversion"/>
  </si>
  <si>
    <t>5월 소계</t>
    <phoneticPr fontId="12" type="noConversion"/>
  </si>
  <si>
    <t>정광건설㈜</t>
    <phoneticPr fontId="3" type="noConversion"/>
  </si>
  <si>
    <t>경기도 여주시</t>
    <phoneticPr fontId="3" type="noConversion"/>
  </si>
  <si>
    <t>10570</t>
    <phoneticPr fontId="3" type="noConversion"/>
  </si>
  <si>
    <t>C+</t>
    <phoneticPr fontId="3" type="noConversion"/>
  </si>
  <si>
    <t>약속어음부도</t>
    <phoneticPr fontId="3" type="noConversion"/>
  </si>
  <si>
    <t>2015.06.03</t>
    <phoneticPr fontId="3" type="noConversion"/>
  </si>
  <si>
    <t>제일산업개발㈜</t>
    <phoneticPr fontId="3" type="noConversion"/>
  </si>
  <si>
    <t>201032</t>
    <phoneticPr fontId="3" type="noConversion"/>
  </si>
  <si>
    <t>A</t>
    <phoneticPr fontId="3" type="noConversion"/>
  </si>
  <si>
    <t>당좌거래정지(부도)
(연대보증채무만 존재)</t>
    <phoneticPr fontId="3" type="noConversion"/>
  </si>
  <si>
    <t>2015.06.10</t>
    <phoneticPr fontId="3" type="noConversion"/>
  </si>
  <si>
    <t>2015.06.11</t>
    <phoneticPr fontId="3" type="noConversion"/>
  </si>
  <si>
    <t>6월 소계</t>
    <phoneticPr fontId="12" type="noConversion"/>
  </si>
  <si>
    <t>대구</t>
    <phoneticPr fontId="3" type="noConversion"/>
  </si>
  <si>
    <t>월드산업개발㈜</t>
    <phoneticPr fontId="3" type="noConversion"/>
  </si>
  <si>
    <t>201111</t>
    <phoneticPr fontId="3" type="noConversion"/>
  </si>
  <si>
    <t>파산</t>
    <phoneticPr fontId="3" type="noConversion"/>
  </si>
  <si>
    <t>2015.07.06</t>
    <phoneticPr fontId="3" type="noConversion"/>
  </si>
  <si>
    <t>2015.07.23</t>
    <phoneticPr fontId="3" type="noConversion"/>
  </si>
  <si>
    <t>7월 소계</t>
    <phoneticPr fontId="12" type="noConversion"/>
  </si>
  <si>
    <t>융자금</t>
    <phoneticPr fontId="3" type="noConversion"/>
  </si>
  <si>
    <t>㈜오복주택건설</t>
    <phoneticPr fontId="3" type="noConversion"/>
  </si>
  <si>
    <t>030102</t>
    <phoneticPr fontId="3" type="noConversion"/>
  </si>
  <si>
    <t>2015.08.12</t>
    <phoneticPr fontId="3" type="noConversion"/>
  </si>
  <si>
    <t>대전</t>
    <phoneticPr fontId="3" type="noConversion"/>
  </si>
  <si>
    <t>2015.08.19</t>
    <phoneticPr fontId="3" type="noConversion"/>
  </si>
  <si>
    <t>8월 소계</t>
    <phoneticPr fontId="12" type="noConversion"/>
  </si>
  <si>
    <t>2015.09.08</t>
    <phoneticPr fontId="3" type="noConversion"/>
  </si>
  <si>
    <t>㈜반석주택</t>
    <phoneticPr fontId="3" type="noConversion"/>
  </si>
  <si>
    <t>-</t>
    <phoneticPr fontId="3" type="noConversion"/>
  </si>
  <si>
    <t>030109</t>
    <phoneticPr fontId="3" type="noConversion"/>
  </si>
  <si>
    <t>이자연체로 인한 기한이익상실</t>
    <phoneticPr fontId="3" type="noConversion"/>
  </si>
  <si>
    <t>2015.09.25</t>
    <phoneticPr fontId="3" type="noConversion"/>
  </si>
  <si>
    <t>9월 소계</t>
    <phoneticPr fontId="12" type="noConversion"/>
  </si>
  <si>
    <t>광주전남</t>
    <phoneticPr fontId="3" type="noConversion"/>
  </si>
  <si>
    <t>금영산업개발㈜</t>
    <phoneticPr fontId="3" type="noConversion"/>
  </si>
  <si>
    <t>광주 첨단지구 쌍암 AMCITY</t>
    <phoneticPr fontId="3" type="noConversion"/>
  </si>
  <si>
    <t>BB+(C+)</t>
    <phoneticPr fontId="3" type="noConversion"/>
  </si>
  <si>
    <t>부도</t>
    <phoneticPr fontId="3" type="noConversion"/>
  </si>
  <si>
    <t>2015.10.12</t>
    <phoneticPr fontId="3" type="noConversion"/>
  </si>
  <si>
    <t>하자(1~2년차)</t>
    <phoneticPr fontId="3" type="noConversion"/>
  </si>
  <si>
    <t>서울 화곡 덕현해밀아파트</t>
    <phoneticPr fontId="3" type="noConversion"/>
  </si>
  <si>
    <t>2015.10.20</t>
    <phoneticPr fontId="3" type="noConversion"/>
  </si>
  <si>
    <t>동우건설㈜</t>
    <phoneticPr fontId="3" type="noConversion"/>
  </si>
  <si>
    <t>070191</t>
    <phoneticPr fontId="3" type="noConversion"/>
  </si>
  <si>
    <t>2015.10.21</t>
    <phoneticPr fontId="3" type="noConversion"/>
  </si>
  <si>
    <t>10월 소계</t>
    <phoneticPr fontId="12" type="noConversion"/>
  </si>
  <si>
    <t>11월 소계</t>
    <phoneticPr fontId="12" type="noConversion"/>
  </si>
  <si>
    <t>모기지</t>
    <phoneticPr fontId="3" type="noConversion"/>
  </si>
  <si>
    <t>씨에스건설㈜</t>
    <phoneticPr fontId="3" type="noConversion"/>
  </si>
  <si>
    <t>전남 영암 청송드림빌 2차 아파트</t>
    <phoneticPr fontId="3" type="noConversion"/>
  </si>
  <si>
    <t>452086</t>
    <phoneticPr fontId="3" type="noConversion"/>
  </si>
  <si>
    <t>CCC+</t>
    <phoneticPr fontId="3" type="noConversion"/>
  </si>
  <si>
    <t>원금연체</t>
    <phoneticPr fontId="3" type="noConversion"/>
  </si>
  <si>
    <t>2015.12.08</t>
    <phoneticPr fontId="3" type="noConversion"/>
  </si>
  <si>
    <t>유국건설㈜</t>
    <phoneticPr fontId="3" type="noConversion"/>
  </si>
  <si>
    <t>10597</t>
    <phoneticPr fontId="3" type="noConversion"/>
  </si>
  <si>
    <t>12월 소계</t>
    <phoneticPr fontId="12" type="noConversion"/>
  </si>
  <si>
    <t>총 계</t>
    <phoneticPr fontId="12" type="noConversion"/>
  </si>
  <si>
    <t>경기 남양주 도농 3개통 주택 재건축</t>
  </si>
  <si>
    <t>인천 남구 학익동 영남주택재건축</t>
  </si>
  <si>
    <t>의정부동 138-15 도시형생활주택(의정부 비비르파크)</t>
  </si>
  <si>
    <t>전주 샤인빌</t>
  </si>
  <si>
    <t>경남 거제 사곡, 서울 봉천</t>
  </si>
  <si>
    <t>부산 괴정 엔스타</t>
  </si>
  <si>
    <t>인천 계산동 흥인 아이젠아파트</t>
  </si>
  <si>
    <t>경기도 여주시</t>
  </si>
  <si>
    <t>서울 구로동</t>
  </si>
  <si>
    <t>충북 진천 파인에코빌</t>
  </si>
  <si>
    <t>충남 청양 필로스캐슬</t>
  </si>
  <si>
    <t>강원 홍천 주상복합</t>
  </si>
  <si>
    <t>광주 첨단지구 쌍암 AMCITY</t>
  </si>
  <si>
    <t>서울 화곡 덕현해밀아파트</t>
  </si>
  <si>
    <t>서울 성동구 용답동 덕현해밀아파트(미성연립재건축)</t>
  </si>
  <si>
    <t xml:space="preserve"> 합  계</t>
    <phoneticPr fontId="3" type="noConversion"/>
  </si>
  <si>
    <t>구  분</t>
    <phoneticPr fontId="3" type="noConversion"/>
  </si>
  <si>
    <t>경기</t>
    <phoneticPr fontId="3" type="noConversion"/>
  </si>
  <si>
    <t>대구</t>
    <phoneticPr fontId="3" type="noConversion"/>
  </si>
  <si>
    <t>-</t>
    <phoneticPr fontId="3" type="noConversion"/>
  </si>
  <si>
    <t>울산</t>
    <phoneticPr fontId="3" type="noConversion"/>
  </si>
  <si>
    <t>광주</t>
    <phoneticPr fontId="3" type="noConversion"/>
  </si>
  <si>
    <t>전북</t>
    <phoneticPr fontId="3" type="noConversion"/>
  </si>
  <si>
    <t>전남</t>
    <phoneticPr fontId="3" type="noConversion"/>
  </si>
  <si>
    <t>제주</t>
    <phoneticPr fontId="3" type="noConversion"/>
  </si>
  <si>
    <t>대전</t>
    <phoneticPr fontId="3" type="noConversion"/>
  </si>
  <si>
    <t>(단위: 백만원)</t>
    <phoneticPr fontId="3" type="noConversion"/>
  </si>
  <si>
    <t>* 지역구분: 특별·광역시·도</t>
    <phoneticPr fontId="3" type="noConversion"/>
  </si>
  <si>
    <t>경북</t>
    <phoneticPr fontId="3" type="noConversion"/>
  </si>
  <si>
    <t>경남</t>
    <phoneticPr fontId="3" type="noConversion"/>
  </si>
  <si>
    <t>-</t>
    <phoneticPr fontId="3" type="noConversion"/>
  </si>
  <si>
    <t>* 하자보수보증 사고란 하자보수보증약관 제1조제5호에 의거 시행사가 하자보수를 불이행한 경우임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</si>
</sst>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,,"/>
    <numFmt numFmtId="177" formatCode="0&quot;개 업체&quot;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22"/>
      <color theme="1"/>
      <name val="HY헤드라인M"/>
      <family val="1"/>
      <charset val="129"/>
    </font>
    <font>
      <sz val="18"/>
      <color theme="1"/>
      <name val="맑은 고딕"/>
      <family val="3"/>
      <charset val="129"/>
      <scheme val="minor"/>
    </font>
    <font>
      <sz val="14"/>
      <color theme="1"/>
      <name val="중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41" fontId="2" fillId="0" borderId="1" xfId="1" applyFont="1" applyFill="1" applyBorder="1" applyAlignment="1">
      <alignment vertical="center"/>
    </xf>
    <xf numFmtId="41" fontId="2" fillId="0" borderId="3" xfId="1" applyFont="1" applyFill="1" applyBorder="1" applyAlignment="1">
      <alignment vertical="center"/>
    </xf>
    <xf numFmtId="41" fontId="2" fillId="0" borderId="2" xfId="1" applyFont="1" applyFill="1" applyBorder="1" applyAlignment="1">
      <alignment vertical="center"/>
    </xf>
    <xf numFmtId="41" fontId="2" fillId="0" borderId="4" xfId="1" applyFont="1" applyFill="1" applyBorder="1" applyAlignment="1">
      <alignment vertical="center"/>
    </xf>
    <xf numFmtId="0" fontId="6" fillId="2" borderId="5" xfId="0" applyFont="1" applyFill="1" applyBorder="1">
      <alignment vertical="center"/>
    </xf>
    <xf numFmtId="41" fontId="8" fillId="2" borderId="5" xfId="1" applyFont="1" applyFill="1" applyBorder="1" applyAlignment="1">
      <alignment vertical="center"/>
    </xf>
    <xf numFmtId="41" fontId="2" fillId="0" borderId="6" xfId="1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5" xfId="0" applyFill="1" applyBorder="1">
      <alignment vertical="center"/>
    </xf>
    <xf numFmtId="0" fontId="0" fillId="0" borderId="5" xfId="0" applyBorder="1">
      <alignment vertical="center"/>
    </xf>
    <xf numFmtId="0" fontId="2" fillId="0" borderId="5" xfId="0" applyNumberFormat="1" applyFont="1" applyFill="1" applyBorder="1" applyAlignment="1">
      <alignment horizontal="center" vertical="center" wrapText="1"/>
    </xf>
    <xf numFmtId="176" fontId="0" fillId="0" borderId="5" xfId="0" applyNumberFormat="1" applyBorder="1">
      <alignment vertical="center"/>
    </xf>
    <xf numFmtId="0" fontId="0" fillId="0" borderId="0" xfId="0" applyFont="1">
      <alignment vertical="center"/>
    </xf>
    <xf numFmtId="0" fontId="8" fillId="4" borderId="5" xfId="1" applyNumberFormat="1" applyFont="1" applyFill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5" borderId="7" xfId="0" applyNumberFormat="1" applyFont="1" applyFill="1" applyBorder="1" applyAlignment="1">
      <alignment horizontal="center" vertical="center"/>
    </xf>
    <xf numFmtId="0" fontId="2" fillId="6" borderId="7" xfId="1" applyNumberFormat="1" applyFont="1" applyFill="1" applyBorder="1" applyAlignment="1">
      <alignment horizontal="center" vertical="center"/>
    </xf>
    <xf numFmtId="0" fontId="2" fillId="5" borderId="7" xfId="1" applyNumberFormat="1" applyFont="1" applyFill="1" applyBorder="1" applyAlignment="1">
      <alignment horizontal="center" vertical="center"/>
    </xf>
    <xf numFmtId="49" fontId="2" fillId="5" borderId="7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 wrapText="1"/>
    </xf>
    <xf numFmtId="14" fontId="2" fillId="5" borderId="7" xfId="0" applyNumberFormat="1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14" fontId="2" fillId="0" borderId="3" xfId="0" applyNumberFormat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13" fillId="0" borderId="9" xfId="0" applyFont="1" applyBorder="1">
      <alignment vertical="center"/>
    </xf>
    <xf numFmtId="0" fontId="2" fillId="6" borderId="2" xfId="1" applyNumberFormat="1" applyFont="1" applyFill="1" applyBorder="1" applyAlignment="1">
      <alignment horizontal="center" vertical="center"/>
    </xf>
    <xf numFmtId="0" fontId="13" fillId="0" borderId="10" xfId="0" applyFont="1" applyBorder="1">
      <alignment vertical="center"/>
    </xf>
    <xf numFmtId="177" fontId="8" fillId="7" borderId="5" xfId="1" applyNumberFormat="1" applyFont="1" applyFill="1" applyBorder="1" applyAlignment="1">
      <alignment horizontal="center" vertical="center"/>
    </xf>
    <xf numFmtId="49" fontId="8" fillId="7" borderId="5" xfId="0" applyNumberFormat="1" applyFont="1" applyFill="1" applyBorder="1" applyAlignment="1">
      <alignment horizontal="center" vertical="center"/>
    </xf>
    <xf numFmtId="0" fontId="8" fillId="7" borderId="5" xfId="0" applyNumberFormat="1" applyFont="1" applyFill="1" applyBorder="1" applyAlignment="1">
      <alignment horizontal="center" vertical="center"/>
    </xf>
    <xf numFmtId="14" fontId="8" fillId="7" borderId="5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8" borderId="2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/>
    </xf>
    <xf numFmtId="0" fontId="2" fillId="6" borderId="2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2" fillId="6" borderId="2" xfId="0" applyNumberFormat="1" applyFont="1" applyFill="1" applyBorder="1" applyAlignment="1">
      <alignment horizontal="center" vertical="center" wrapText="1"/>
    </xf>
    <xf numFmtId="14" fontId="2" fillId="6" borderId="2" xfId="0" applyNumberFormat="1" applyFont="1" applyFill="1" applyBorder="1" applyAlignment="1">
      <alignment horizontal="center" vertical="center"/>
    </xf>
    <xf numFmtId="177" fontId="2" fillId="6" borderId="3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 applyAlignment="1">
      <alignment horizontal="center" vertical="center"/>
    </xf>
    <xf numFmtId="0" fontId="2" fillId="9" borderId="2" xfId="0" applyNumberFormat="1" applyFont="1" applyFill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2" fillId="0" borderId="6" xfId="0" applyNumberFormat="1" applyFont="1" applyFill="1" applyBorder="1" applyAlignment="1">
      <alignment horizontal="center" vertical="center"/>
    </xf>
    <xf numFmtId="177" fontId="2" fillId="6" borderId="6" xfId="1" applyNumberFormat="1" applyFont="1" applyFill="1" applyBorder="1" applyAlignment="1">
      <alignment horizontal="center" vertical="center"/>
    </xf>
    <xf numFmtId="177" fontId="2" fillId="0" borderId="6" xfId="1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7" fontId="2" fillId="0" borderId="2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0" fillId="10" borderId="8" xfId="0" applyFill="1" applyBorder="1">
      <alignment vertical="center"/>
    </xf>
    <xf numFmtId="0" fontId="2" fillId="10" borderId="2" xfId="0" applyNumberFormat="1" applyFont="1" applyFill="1" applyBorder="1" applyAlignment="1">
      <alignment horizontal="center" vertical="center"/>
    </xf>
    <xf numFmtId="0" fontId="2" fillId="10" borderId="2" xfId="1" applyNumberFormat="1" applyFont="1" applyFill="1" applyBorder="1" applyAlignment="1">
      <alignment horizontal="center" vertical="center"/>
    </xf>
    <xf numFmtId="0" fontId="2" fillId="11" borderId="2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/>
    </xf>
    <xf numFmtId="177" fontId="8" fillId="2" borderId="5" xfId="1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177" fontId="8" fillId="7" borderId="4" xfId="1" applyNumberFormat="1" applyFont="1" applyFill="1" applyBorder="1" applyAlignment="1">
      <alignment horizontal="center" vertical="center"/>
    </xf>
    <xf numFmtId="49" fontId="8" fillId="7" borderId="4" xfId="0" applyNumberFormat="1" applyFont="1" applyFill="1" applyBorder="1" applyAlignment="1">
      <alignment horizontal="center" vertical="center"/>
    </xf>
    <xf numFmtId="0" fontId="8" fillId="7" borderId="4" xfId="0" applyNumberFormat="1" applyFont="1" applyFill="1" applyBorder="1" applyAlignment="1">
      <alignment horizontal="center" vertical="center"/>
    </xf>
    <xf numFmtId="14" fontId="8" fillId="7" borderId="4" xfId="0" applyNumberFormat="1" applyFont="1" applyFill="1" applyBorder="1" applyAlignment="1">
      <alignment horizontal="center" vertical="center"/>
    </xf>
    <xf numFmtId="0" fontId="13" fillId="2" borderId="5" xfId="0" applyFont="1" applyFill="1" applyBorder="1">
      <alignment vertical="center"/>
    </xf>
    <xf numFmtId="0" fontId="13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  <xf numFmtId="0" fontId="13" fillId="0" borderId="8" xfId="0" applyFont="1" applyBorder="1" applyAlignment="1">
      <alignment vertical="center" wrapText="1"/>
    </xf>
    <xf numFmtId="0" fontId="2" fillId="5" borderId="5" xfId="1" applyNumberFormat="1" applyFont="1" applyFill="1" applyBorder="1" applyAlignment="1">
      <alignment horizontal="center" vertical="center"/>
    </xf>
    <xf numFmtId="0" fontId="2" fillId="0" borderId="5" xfId="1" applyNumberFormat="1" applyFont="1" applyFill="1" applyBorder="1" applyAlignment="1">
      <alignment horizontal="center" vertical="center"/>
    </xf>
    <xf numFmtId="0" fontId="2" fillId="6" borderId="5" xfId="1" applyNumberFormat="1" applyFont="1" applyFill="1" applyBorder="1" applyAlignment="1">
      <alignment horizontal="center" vertical="center"/>
    </xf>
    <xf numFmtId="177" fontId="2" fillId="0" borderId="5" xfId="1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1" fontId="0" fillId="0" borderId="0" xfId="1" applyFont="1">
      <alignment vertical="center"/>
    </xf>
    <xf numFmtId="41" fontId="2" fillId="5" borderId="7" xfId="1" applyFont="1" applyFill="1" applyBorder="1" applyAlignment="1">
      <alignment vertical="center"/>
    </xf>
    <xf numFmtId="41" fontId="8" fillId="7" borderId="5" xfId="1" applyFont="1" applyFill="1" applyBorder="1" applyAlignment="1">
      <alignment vertical="center"/>
    </xf>
    <xf numFmtId="41" fontId="2" fillId="0" borderId="7" xfId="1" applyFont="1" applyFill="1" applyBorder="1" applyAlignment="1">
      <alignment vertical="center"/>
    </xf>
    <xf numFmtId="41" fontId="2" fillId="6" borderId="7" xfId="1" applyFont="1" applyFill="1" applyBorder="1" applyAlignment="1">
      <alignment vertical="center"/>
    </xf>
    <xf numFmtId="41" fontId="8" fillId="0" borderId="2" xfId="1" applyFont="1" applyFill="1" applyBorder="1" applyAlignment="1">
      <alignment vertical="center"/>
    </xf>
    <xf numFmtId="41" fontId="8" fillId="7" borderId="4" xfId="1" applyFont="1" applyFill="1" applyBorder="1" applyAlignment="1">
      <alignment vertical="center"/>
    </xf>
    <xf numFmtId="41" fontId="2" fillId="0" borderId="3" xfId="1" applyFont="1" applyFill="1" applyBorder="1" applyAlignment="1">
      <alignment horizontal="center" vertical="center"/>
    </xf>
    <xf numFmtId="41" fontId="8" fillId="11" borderId="5" xfId="1" applyFont="1" applyFill="1" applyBorder="1" applyAlignment="1">
      <alignment vertical="center"/>
    </xf>
    <xf numFmtId="177" fontId="8" fillId="11" borderId="5" xfId="1" applyNumberFormat="1" applyFont="1" applyFill="1" applyBorder="1" applyAlignment="1">
      <alignment horizontal="center" vertical="center"/>
    </xf>
    <xf numFmtId="49" fontId="8" fillId="11" borderId="5" xfId="0" applyNumberFormat="1" applyFont="1" applyFill="1" applyBorder="1" applyAlignment="1">
      <alignment horizontal="center" vertical="center"/>
    </xf>
    <xf numFmtId="0" fontId="8" fillId="11" borderId="5" xfId="0" applyNumberFormat="1" applyFont="1" applyFill="1" applyBorder="1" applyAlignment="1">
      <alignment horizontal="center" vertical="center"/>
    </xf>
    <xf numFmtId="14" fontId="8" fillId="11" borderId="5" xfId="0" applyNumberFormat="1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vertical="center"/>
    </xf>
    <xf numFmtId="41" fontId="2" fillId="6" borderId="5" xfId="1" applyFont="1" applyFill="1" applyBorder="1" applyAlignment="1">
      <alignment vertical="center"/>
    </xf>
    <xf numFmtId="41" fontId="2" fillId="0" borderId="5" xfId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176" fontId="17" fillId="0" borderId="15" xfId="0" applyNumberFormat="1" applyFont="1" applyBorder="1" applyAlignment="1">
      <alignment horizontal="center" vertical="center"/>
    </xf>
    <xf numFmtId="176" fontId="17" fillId="0" borderId="16" xfId="0" applyNumberFormat="1" applyFont="1" applyBorder="1" applyAlignment="1">
      <alignment horizontal="center" vertical="center"/>
    </xf>
    <xf numFmtId="0" fontId="2" fillId="11" borderId="3" xfId="0" applyNumberFormat="1" applyFont="1" applyFill="1" applyBorder="1" applyAlignment="1">
      <alignment horizontal="center" vertical="center" wrapText="1"/>
    </xf>
    <xf numFmtId="176" fontId="17" fillId="2" borderId="15" xfId="0" applyNumberFormat="1" applyFont="1" applyFill="1" applyBorder="1" applyAlignment="1">
      <alignment horizontal="center" vertical="center"/>
    </xf>
    <xf numFmtId="0" fontId="8" fillId="7" borderId="5" xfId="0" applyNumberFormat="1" applyFont="1" applyFill="1" applyBorder="1" applyAlignment="1">
      <alignment horizontal="center" vertical="center"/>
    </xf>
    <xf numFmtId="0" fontId="8" fillId="11" borderId="5" xfId="0" applyNumberFormat="1" applyFont="1" applyFill="1" applyBorder="1" applyAlignment="1">
      <alignment horizontal="center" vertical="center"/>
    </xf>
    <xf numFmtId="0" fontId="8" fillId="4" borderId="5" xfId="1" applyNumberFormat="1" applyFont="1" applyFill="1" applyBorder="1" applyAlignment="1">
      <alignment horizontal="center" vertical="center"/>
    </xf>
    <xf numFmtId="0" fontId="8" fillId="4" borderId="5" xfId="1" applyNumberFormat="1" applyFont="1" applyFill="1" applyBorder="1" applyAlignment="1">
      <alignment horizontal="center" vertical="center" wrapText="1"/>
    </xf>
    <xf numFmtId="0" fontId="8" fillId="7" borderId="17" xfId="0" applyNumberFormat="1" applyFont="1" applyFill="1" applyBorder="1" applyAlignment="1">
      <alignment horizontal="center" vertical="center"/>
    </xf>
    <xf numFmtId="0" fontId="8" fillId="7" borderId="18" xfId="0" applyNumberFormat="1" applyFont="1" applyFill="1" applyBorder="1" applyAlignment="1">
      <alignment horizontal="center" vertical="center"/>
    </xf>
    <xf numFmtId="0" fontId="8" fillId="7" borderId="1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13:M43"/>
  <sheetViews>
    <sheetView topLeftCell="C1" workbookViewId="0">
      <selection activeCell="M14" sqref="M14:M22"/>
    </sheetView>
  </sheetViews>
  <sheetFormatPr defaultRowHeight="16.5"/>
  <cols>
    <col min="5" max="5" width="4.5" bestFit="1" customWidth="1"/>
    <col min="6" max="6" width="7.5" customWidth="1"/>
    <col min="7" max="7" width="18.875" customWidth="1"/>
    <col min="8" max="8" width="40" bestFit="1" customWidth="1"/>
    <col min="9" max="10" width="10.5" bestFit="1" customWidth="1"/>
    <col min="11" max="11" width="28.375" bestFit="1" customWidth="1"/>
    <col min="12" max="12" width="10.5" bestFit="1" customWidth="1"/>
    <col min="13" max="13" width="13" bestFit="1" customWidth="1"/>
  </cols>
  <sheetData>
    <row r="13" spans="5:13">
      <c r="L13" t="s">
        <v>60</v>
      </c>
      <c r="M13" t="s">
        <v>62</v>
      </c>
    </row>
    <row r="14" spans="5:13">
      <c r="E14" s="8" t="s">
        <v>18</v>
      </c>
      <c r="F14" s="8" t="s">
        <v>19</v>
      </c>
      <c r="G14" s="9" t="s">
        <v>20</v>
      </c>
      <c r="H14" s="10" t="s">
        <v>21</v>
      </c>
      <c r="I14" s="11" t="s">
        <v>22</v>
      </c>
      <c r="J14" s="8" t="s">
        <v>0</v>
      </c>
      <c r="K14" s="12" t="s">
        <v>23</v>
      </c>
      <c r="L14" s="118" t="s">
        <v>59</v>
      </c>
      <c r="M14" s="2">
        <v>119720253</v>
      </c>
    </row>
    <row r="15" spans="5:13">
      <c r="E15" s="13" t="s">
        <v>29</v>
      </c>
      <c r="F15" s="13" t="s">
        <v>30</v>
      </c>
      <c r="G15" s="14" t="s">
        <v>31</v>
      </c>
      <c r="H15" s="14" t="s">
        <v>32</v>
      </c>
      <c r="I15" s="15" t="s">
        <v>33</v>
      </c>
      <c r="J15" s="16" t="s">
        <v>34</v>
      </c>
      <c r="K15" s="12" t="s">
        <v>1</v>
      </c>
      <c r="L15" s="118" t="s">
        <v>50</v>
      </c>
      <c r="M15" s="1">
        <v>470605605</v>
      </c>
    </row>
    <row r="16" spans="5:13">
      <c r="E16" s="8"/>
      <c r="F16" s="13" t="s">
        <v>19</v>
      </c>
      <c r="G16" s="14" t="s">
        <v>35</v>
      </c>
      <c r="H16" s="14" t="s">
        <v>36</v>
      </c>
      <c r="I16" s="15" t="s">
        <v>37</v>
      </c>
      <c r="J16" s="16" t="s">
        <v>28</v>
      </c>
      <c r="K16" s="16" t="s">
        <v>23</v>
      </c>
      <c r="L16" s="118" t="s">
        <v>48</v>
      </c>
      <c r="M16" s="2">
        <v>14040351</v>
      </c>
    </row>
    <row r="17" spans="5:13">
      <c r="E17" s="13"/>
      <c r="F17" s="13" t="s">
        <v>19</v>
      </c>
      <c r="G17" s="14" t="s">
        <v>38</v>
      </c>
      <c r="H17" s="14" t="s">
        <v>39</v>
      </c>
      <c r="I17" s="15" t="s">
        <v>40</v>
      </c>
      <c r="J17" s="16" t="s">
        <v>24</v>
      </c>
      <c r="K17" s="16" t="s">
        <v>41</v>
      </c>
      <c r="L17" s="118" t="s">
        <v>55</v>
      </c>
      <c r="M17" s="3">
        <v>118247152</v>
      </c>
    </row>
    <row r="18" spans="5:13">
      <c r="E18" s="13"/>
      <c r="F18" s="13" t="s">
        <v>42</v>
      </c>
      <c r="G18" s="14" t="s">
        <v>43</v>
      </c>
      <c r="H18" s="14" t="s">
        <v>44</v>
      </c>
      <c r="I18" s="15" t="s">
        <v>45</v>
      </c>
      <c r="J18" s="16" t="s">
        <v>46</v>
      </c>
      <c r="K18" s="16" t="s">
        <v>41</v>
      </c>
      <c r="L18" s="118" t="s">
        <v>56</v>
      </c>
      <c r="M18" s="3">
        <v>224210460</v>
      </c>
    </row>
    <row r="19" spans="5:13">
      <c r="E19" s="8"/>
      <c r="F19" s="8" t="s">
        <v>4</v>
      </c>
      <c r="G19" s="9" t="s">
        <v>5</v>
      </c>
      <c r="H19" s="9" t="s">
        <v>6</v>
      </c>
      <c r="I19" s="11" t="s">
        <v>7</v>
      </c>
      <c r="J19" s="12" t="s">
        <v>8</v>
      </c>
      <c r="K19" s="12" t="s">
        <v>3</v>
      </c>
      <c r="L19" s="118" t="s">
        <v>57</v>
      </c>
      <c r="M19" s="4">
        <v>110760000</v>
      </c>
    </row>
    <row r="20" spans="5:13">
      <c r="E20" s="17"/>
      <c r="F20" s="17" t="s">
        <v>9</v>
      </c>
      <c r="G20" s="18" t="s">
        <v>10</v>
      </c>
      <c r="H20" s="17" t="s">
        <v>11</v>
      </c>
      <c r="I20" s="5">
        <v>406160</v>
      </c>
      <c r="J20" s="19" t="s">
        <v>12</v>
      </c>
      <c r="K20" s="17" t="s">
        <v>13</v>
      </c>
      <c r="L20" s="118" t="s">
        <v>58</v>
      </c>
      <c r="M20" s="6">
        <v>246173000</v>
      </c>
    </row>
    <row r="21" spans="5:13">
      <c r="E21" s="13"/>
      <c r="F21" s="13" t="s">
        <v>2</v>
      </c>
      <c r="G21" s="14" t="s">
        <v>14</v>
      </c>
      <c r="H21" s="14" t="s">
        <v>15</v>
      </c>
      <c r="I21" s="15" t="s">
        <v>16</v>
      </c>
      <c r="J21" s="16" t="s">
        <v>17</v>
      </c>
      <c r="K21" s="12" t="s">
        <v>3</v>
      </c>
      <c r="L21" s="118" t="s">
        <v>55</v>
      </c>
      <c r="M21" s="7">
        <v>43904587</v>
      </c>
    </row>
    <row r="22" spans="5:13">
      <c r="E22" s="13" t="s">
        <v>19</v>
      </c>
      <c r="F22" s="13" t="s">
        <v>19</v>
      </c>
      <c r="G22" s="14" t="s">
        <v>25</v>
      </c>
      <c r="H22" s="14" t="s">
        <v>26</v>
      </c>
      <c r="I22" s="15" t="s">
        <v>27</v>
      </c>
      <c r="J22" s="16" t="s">
        <v>28</v>
      </c>
      <c r="K22" s="12" t="s">
        <v>23</v>
      </c>
      <c r="L22" s="118" t="s">
        <v>55</v>
      </c>
      <c r="M22" s="3">
        <v>169308012</v>
      </c>
    </row>
    <row r="25" spans="5:13">
      <c r="G25" s="20"/>
      <c r="H25" s="20" t="s">
        <v>55</v>
      </c>
      <c r="I25" s="20" t="s">
        <v>48</v>
      </c>
      <c r="J25" s="20" t="s">
        <v>50</v>
      </c>
      <c r="K25" s="20" t="s">
        <v>56</v>
      </c>
      <c r="L25" s="21" t="s">
        <v>57</v>
      </c>
      <c r="M25" s="20" t="s">
        <v>58</v>
      </c>
    </row>
    <row r="26" spans="5:13">
      <c r="G26" s="20" t="s">
        <v>62</v>
      </c>
      <c r="H26" s="22">
        <f>VLOOKUP(H25,$L$13:$M$22,2,FALSE)</f>
        <v>118247152</v>
      </c>
      <c r="I26" s="22">
        <f t="shared" ref="I26:M26" si="0">VLOOKUP(I25,$L$13:$M$22,2,FALSE)</f>
        <v>119720253</v>
      </c>
      <c r="J26" s="22">
        <f t="shared" si="0"/>
        <v>470605605</v>
      </c>
      <c r="K26" s="22">
        <f t="shared" si="0"/>
        <v>224210460</v>
      </c>
      <c r="L26" s="22">
        <f t="shared" si="0"/>
        <v>110760000</v>
      </c>
      <c r="M26" s="22">
        <f t="shared" si="0"/>
        <v>246173000</v>
      </c>
    </row>
    <row r="29" spans="5:13">
      <c r="H29" s="91" t="s">
        <v>65</v>
      </c>
      <c r="M29" s="96"/>
    </row>
    <row r="30" spans="5:13">
      <c r="H30" s="92" t="s">
        <v>21</v>
      </c>
      <c r="L30" t="str">
        <f t="shared" ref="L30:L43" si="1">VLOOKUP(H30,$H$14:$M$22,5,FALSE)</f>
        <v>인천</v>
      </c>
      <c r="M30" s="96">
        <f t="shared" ref="M30:M43" si="2">VLOOKUP(H30,$H$14:$M$22,6,FALSE)</f>
        <v>119720253</v>
      </c>
    </row>
    <row r="31" spans="5:13">
      <c r="H31" s="92" t="s">
        <v>70</v>
      </c>
      <c r="M31" s="96"/>
    </row>
    <row r="32" spans="5:13">
      <c r="H32" s="93" t="s">
        <v>89</v>
      </c>
      <c r="M32" s="96"/>
    </row>
    <row r="33" spans="8:13">
      <c r="H33" s="94" t="s">
        <v>95</v>
      </c>
      <c r="M33" s="96"/>
    </row>
    <row r="34" spans="8:13">
      <c r="H34" s="92" t="s">
        <v>102</v>
      </c>
      <c r="L34" t="str">
        <f t="shared" si="1"/>
        <v>부산</v>
      </c>
      <c r="M34" s="96">
        <f t="shared" si="2"/>
        <v>470605605</v>
      </c>
    </row>
    <row r="35" spans="8:13">
      <c r="H35" s="92" t="s">
        <v>103</v>
      </c>
      <c r="L35" t="str">
        <f t="shared" si="1"/>
        <v>인천</v>
      </c>
      <c r="M35" s="96">
        <f t="shared" si="2"/>
        <v>14040351</v>
      </c>
    </row>
    <row r="36" spans="8:13">
      <c r="H36" s="92" t="s">
        <v>104</v>
      </c>
      <c r="M36" s="96"/>
    </row>
    <row r="37" spans="8:13">
      <c r="H37" s="92" t="s">
        <v>105</v>
      </c>
      <c r="L37" t="str">
        <f t="shared" si="1"/>
        <v>서울</v>
      </c>
      <c r="M37" s="96">
        <f t="shared" si="2"/>
        <v>118247152</v>
      </c>
    </row>
    <row r="38" spans="8:13">
      <c r="H38" s="92" t="s">
        <v>106</v>
      </c>
      <c r="L38" t="str">
        <f t="shared" si="1"/>
        <v>충북</v>
      </c>
      <c r="M38" s="96">
        <f t="shared" si="2"/>
        <v>224210460</v>
      </c>
    </row>
    <row r="39" spans="8:13">
      <c r="H39" s="92" t="s">
        <v>107</v>
      </c>
      <c r="L39" t="str">
        <f t="shared" si="1"/>
        <v>충남</v>
      </c>
      <c r="M39" s="96">
        <f t="shared" si="2"/>
        <v>110760000</v>
      </c>
    </row>
    <row r="40" spans="8:13">
      <c r="H40" s="17" t="s">
        <v>109</v>
      </c>
      <c r="L40" t="str">
        <f t="shared" si="1"/>
        <v>강원</v>
      </c>
      <c r="M40" s="96">
        <f t="shared" si="2"/>
        <v>246173000</v>
      </c>
    </row>
    <row r="41" spans="8:13">
      <c r="H41" s="95" t="s">
        <v>110</v>
      </c>
      <c r="M41" s="96"/>
    </row>
    <row r="42" spans="8:13">
      <c r="H42" s="92" t="s">
        <v>111</v>
      </c>
      <c r="L42" t="str">
        <f t="shared" si="1"/>
        <v>서울</v>
      </c>
      <c r="M42" s="96">
        <f t="shared" si="2"/>
        <v>43904587</v>
      </c>
    </row>
    <row r="43" spans="8:13">
      <c r="H43" s="92" t="s">
        <v>112</v>
      </c>
      <c r="L43" t="str">
        <f t="shared" si="1"/>
        <v>서울</v>
      </c>
      <c r="M43" s="96">
        <f t="shared" si="2"/>
        <v>169308012</v>
      </c>
    </row>
  </sheetData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L86"/>
  <sheetViews>
    <sheetView workbookViewId="0">
      <selection activeCell="G8" sqref="G8"/>
    </sheetView>
  </sheetViews>
  <sheetFormatPr defaultRowHeight="16.5"/>
  <cols>
    <col min="2" max="2" width="16.5" customWidth="1"/>
    <col min="7" max="7" width="40.5" bestFit="1" customWidth="1"/>
    <col min="10" max="10" width="18.375" customWidth="1"/>
    <col min="12" max="12" width="15.875" customWidth="1"/>
  </cols>
  <sheetData>
    <row r="4" spans="2:12" ht="16.5" customHeight="1">
      <c r="B4" s="23"/>
      <c r="C4" s="122" t="s">
        <v>113</v>
      </c>
      <c r="D4" s="122" t="s">
        <v>114</v>
      </c>
      <c r="E4" s="122" t="s">
        <v>115</v>
      </c>
      <c r="F4" s="122" t="s">
        <v>116</v>
      </c>
      <c r="G4" s="24"/>
      <c r="H4" s="122" t="s">
        <v>117</v>
      </c>
      <c r="I4" s="123" t="s">
        <v>118</v>
      </c>
      <c r="J4" s="122" t="s">
        <v>119</v>
      </c>
      <c r="K4" s="122" t="s">
        <v>120</v>
      </c>
    </row>
    <row r="5" spans="2:12">
      <c r="B5" s="23" t="s">
        <v>121</v>
      </c>
      <c r="C5" s="122"/>
      <c r="D5" s="122"/>
      <c r="E5" s="122"/>
      <c r="F5" s="122"/>
      <c r="G5" s="24" t="s">
        <v>122</v>
      </c>
      <c r="H5" s="122"/>
      <c r="I5" s="123"/>
      <c r="J5" s="122"/>
      <c r="K5" s="122"/>
    </row>
    <row r="6" spans="2:12">
      <c r="B6" s="25" t="s">
        <v>123</v>
      </c>
      <c r="C6" s="13">
        <v>1</v>
      </c>
      <c r="D6" s="26" t="s">
        <v>108</v>
      </c>
      <c r="E6" s="27" t="s">
        <v>100</v>
      </c>
      <c r="F6" s="28" t="s">
        <v>124</v>
      </c>
      <c r="G6" s="29" t="s">
        <v>125</v>
      </c>
      <c r="H6" s="30" t="s">
        <v>126</v>
      </c>
      <c r="I6" s="27" t="s">
        <v>101</v>
      </c>
      <c r="J6" s="31" t="s">
        <v>127</v>
      </c>
      <c r="K6" s="32" t="s">
        <v>128</v>
      </c>
      <c r="L6" s="97">
        <v>63437042350</v>
      </c>
    </row>
    <row r="7" spans="2:12" ht="24">
      <c r="B7" s="33" t="s">
        <v>68</v>
      </c>
      <c r="C7" s="13">
        <v>2</v>
      </c>
      <c r="D7" s="8" t="s">
        <v>9</v>
      </c>
      <c r="E7" s="8" t="s">
        <v>2</v>
      </c>
      <c r="F7" s="9" t="s">
        <v>20</v>
      </c>
      <c r="G7" s="10" t="s">
        <v>21</v>
      </c>
      <c r="H7" s="11" t="s">
        <v>22</v>
      </c>
      <c r="I7" s="8" t="s">
        <v>0</v>
      </c>
      <c r="J7" s="12" t="s">
        <v>3</v>
      </c>
      <c r="K7" s="34" t="s">
        <v>67</v>
      </c>
      <c r="L7" s="2">
        <v>119720253</v>
      </c>
    </row>
    <row r="8" spans="2:12">
      <c r="B8" s="35" t="s">
        <v>68</v>
      </c>
      <c r="C8" s="13">
        <v>3</v>
      </c>
      <c r="D8" s="13"/>
      <c r="E8" s="13" t="s">
        <v>9</v>
      </c>
      <c r="F8" s="14" t="s">
        <v>69</v>
      </c>
      <c r="G8" s="14" t="s">
        <v>70</v>
      </c>
      <c r="H8" s="15" t="s">
        <v>71</v>
      </c>
      <c r="I8" s="13" t="s">
        <v>72</v>
      </c>
      <c r="J8" s="36" t="s">
        <v>73</v>
      </c>
      <c r="K8" s="37" t="s">
        <v>74</v>
      </c>
      <c r="L8" s="3">
        <v>221883285</v>
      </c>
    </row>
    <row r="9" spans="2:12" ht="24">
      <c r="B9" s="38" t="s">
        <v>75</v>
      </c>
      <c r="C9" s="13">
        <v>4</v>
      </c>
      <c r="D9" s="13"/>
      <c r="E9" s="13" t="s">
        <v>9</v>
      </c>
      <c r="F9" s="39" t="s">
        <v>76</v>
      </c>
      <c r="G9" s="14" t="s">
        <v>77</v>
      </c>
      <c r="H9" s="15" t="s">
        <v>78</v>
      </c>
      <c r="I9" s="13" t="s">
        <v>79</v>
      </c>
      <c r="J9" s="16" t="s">
        <v>80</v>
      </c>
      <c r="K9" s="37" t="s">
        <v>81</v>
      </c>
      <c r="L9" s="3"/>
    </row>
    <row r="10" spans="2:12">
      <c r="B10" s="40"/>
      <c r="C10" s="13"/>
      <c r="D10" s="13"/>
      <c r="E10" s="13"/>
      <c r="F10" s="14"/>
      <c r="G10" s="14"/>
      <c r="H10" s="15"/>
      <c r="I10" s="13"/>
      <c r="J10" s="16"/>
      <c r="K10" s="37"/>
      <c r="L10" s="3"/>
    </row>
    <row r="11" spans="2:12">
      <c r="B11" s="23"/>
      <c r="C11" s="124" t="s">
        <v>82</v>
      </c>
      <c r="D11" s="125"/>
      <c r="E11" s="126"/>
      <c r="F11" s="41">
        <f>COUNTA(F6:F10)</f>
        <v>4</v>
      </c>
      <c r="G11" s="41"/>
      <c r="H11" s="42"/>
      <c r="I11" s="43"/>
      <c r="J11" s="43"/>
      <c r="K11" s="44"/>
      <c r="L11" s="98">
        <f>SUM(L6:L10)</f>
        <v>63778645888</v>
      </c>
    </row>
    <row r="12" spans="2:12">
      <c r="B12" s="38"/>
      <c r="C12" s="13"/>
      <c r="D12" s="45"/>
      <c r="E12" s="45"/>
      <c r="F12" s="46"/>
      <c r="G12" s="46"/>
      <c r="H12" s="47"/>
      <c r="I12" s="36"/>
      <c r="J12" s="16"/>
      <c r="K12" s="48"/>
      <c r="L12" s="3"/>
    </row>
    <row r="13" spans="2:12">
      <c r="B13" s="40"/>
      <c r="C13" s="13"/>
      <c r="D13" s="45"/>
      <c r="E13" s="45"/>
      <c r="F13" s="46"/>
      <c r="G13" s="46"/>
      <c r="H13" s="47"/>
      <c r="I13" s="13"/>
      <c r="J13" s="36"/>
      <c r="K13" s="48"/>
      <c r="L13" s="3"/>
    </row>
    <row r="14" spans="2:12">
      <c r="B14" s="23"/>
      <c r="C14" s="124" t="s">
        <v>129</v>
      </c>
      <c r="D14" s="125"/>
      <c r="E14" s="126"/>
      <c r="F14" s="41">
        <f>COUNTA(F13:F13)</f>
        <v>0</v>
      </c>
      <c r="G14" s="41"/>
      <c r="H14" s="42"/>
      <c r="I14" s="43"/>
      <c r="J14" s="43"/>
      <c r="K14" s="44"/>
      <c r="L14" s="98">
        <f t="shared" ref="L14" si="0">SUM(L12:L13)</f>
        <v>0</v>
      </c>
    </row>
    <row r="15" spans="2:12">
      <c r="B15" t="s">
        <v>83</v>
      </c>
      <c r="C15" s="49"/>
      <c r="D15" s="49"/>
      <c r="E15" s="49" t="s">
        <v>9</v>
      </c>
      <c r="F15" s="50" t="s">
        <v>84</v>
      </c>
      <c r="G15" s="50"/>
      <c r="H15" s="51" t="s">
        <v>85</v>
      </c>
      <c r="I15" s="49" t="s">
        <v>0</v>
      </c>
      <c r="J15" s="52" t="s">
        <v>130</v>
      </c>
      <c r="K15" s="53" t="s">
        <v>98</v>
      </c>
      <c r="L15" s="99"/>
    </row>
    <row r="16" spans="2:12" ht="24.75" customHeight="1">
      <c r="B16" s="23" t="s">
        <v>86</v>
      </c>
      <c r="C16" s="54">
        <v>5</v>
      </c>
      <c r="D16" s="54"/>
      <c r="E16" s="54" t="s">
        <v>87</v>
      </c>
      <c r="F16" s="39" t="s">
        <v>88</v>
      </c>
      <c r="G16" s="39" t="s">
        <v>89</v>
      </c>
      <c r="H16" s="55" t="s">
        <v>90</v>
      </c>
      <c r="I16" s="56" t="s">
        <v>28</v>
      </c>
      <c r="J16" s="56" t="s">
        <v>91</v>
      </c>
      <c r="K16" s="57" t="s">
        <v>92</v>
      </c>
      <c r="L16" s="100">
        <v>79275450</v>
      </c>
    </row>
    <row r="17" spans="2:12">
      <c r="B17" s="23" t="s">
        <v>93</v>
      </c>
      <c r="C17" s="8">
        <v>6</v>
      </c>
      <c r="D17" s="8"/>
      <c r="E17" s="8" t="s">
        <v>9</v>
      </c>
      <c r="F17" s="58" t="s">
        <v>94</v>
      </c>
      <c r="G17" s="59" t="s">
        <v>95</v>
      </c>
      <c r="H17" s="11" t="s">
        <v>96</v>
      </c>
      <c r="I17" s="8" t="s">
        <v>97</v>
      </c>
      <c r="J17" s="60" t="s">
        <v>66</v>
      </c>
      <c r="K17" s="37" t="s">
        <v>98</v>
      </c>
      <c r="L17" s="2">
        <v>36888776286</v>
      </c>
    </row>
    <row r="18" spans="2:12">
      <c r="B18" s="23"/>
      <c r="C18" s="124" t="s">
        <v>99</v>
      </c>
      <c r="D18" s="125"/>
      <c r="E18" s="126"/>
      <c r="F18" s="41">
        <f>COUNTA(F16:F17)</f>
        <v>2</v>
      </c>
      <c r="G18" s="41"/>
      <c r="H18" s="42"/>
      <c r="I18" s="43"/>
      <c r="J18" s="43"/>
      <c r="K18" s="44"/>
      <c r="L18" s="98">
        <f t="shared" ref="L18" si="1">SUM(L15:L17)</f>
        <v>36968051736</v>
      </c>
    </row>
    <row r="19" spans="2:12" ht="24">
      <c r="B19" s="61" t="s">
        <v>131</v>
      </c>
      <c r="C19" s="62">
        <v>7</v>
      </c>
      <c r="D19" s="49" t="s">
        <v>2</v>
      </c>
      <c r="E19" s="62" t="s">
        <v>64</v>
      </c>
      <c r="F19" s="63" t="s">
        <v>132</v>
      </c>
      <c r="G19" s="64"/>
      <c r="H19" s="65" t="s">
        <v>133</v>
      </c>
      <c r="I19" s="66" t="s">
        <v>72</v>
      </c>
      <c r="J19" s="66" t="s">
        <v>80</v>
      </c>
      <c r="K19" s="67" t="s">
        <v>134</v>
      </c>
      <c r="L19" s="4"/>
    </row>
    <row r="20" spans="2:12" ht="60">
      <c r="B20" s="68" t="s">
        <v>135</v>
      </c>
      <c r="C20" s="13"/>
      <c r="D20" s="13"/>
      <c r="E20" s="13"/>
      <c r="F20" s="69" t="s">
        <v>136</v>
      </c>
      <c r="G20" s="69"/>
      <c r="H20" s="15" t="s">
        <v>137</v>
      </c>
      <c r="I20" s="16" t="s">
        <v>0</v>
      </c>
      <c r="J20" s="60" t="s">
        <v>138</v>
      </c>
      <c r="K20" s="37" t="s">
        <v>139</v>
      </c>
      <c r="L20" s="3"/>
    </row>
    <row r="21" spans="2:12">
      <c r="B21" s="68" t="s">
        <v>68</v>
      </c>
      <c r="C21" s="49">
        <v>8</v>
      </c>
      <c r="D21" s="13" t="s">
        <v>29</v>
      </c>
      <c r="E21" s="13" t="s">
        <v>30</v>
      </c>
      <c r="F21" s="14" t="s">
        <v>31</v>
      </c>
      <c r="G21" s="14" t="s">
        <v>32</v>
      </c>
      <c r="H21" s="15" t="s">
        <v>33</v>
      </c>
      <c r="I21" s="16" t="s">
        <v>0</v>
      </c>
      <c r="J21" s="12" t="s">
        <v>1</v>
      </c>
      <c r="K21" s="37" t="s">
        <v>134</v>
      </c>
      <c r="L21" s="1">
        <v>470605605</v>
      </c>
    </row>
    <row r="22" spans="2:12">
      <c r="B22" s="23"/>
      <c r="C22" s="124" t="s">
        <v>140</v>
      </c>
      <c r="D22" s="125"/>
      <c r="E22" s="126"/>
      <c r="F22" s="41">
        <f>COUNTA(F19:F19)</f>
        <v>1</v>
      </c>
      <c r="G22" s="41"/>
      <c r="H22" s="42"/>
      <c r="I22" s="43"/>
      <c r="J22" s="43"/>
      <c r="K22" s="44"/>
      <c r="L22" s="98">
        <f t="shared" ref="L22" si="2">SUM(L19:L21)</f>
        <v>470605605</v>
      </c>
    </row>
    <row r="23" spans="2:12" ht="24">
      <c r="B23" s="33" t="s">
        <v>68</v>
      </c>
      <c r="C23" s="13">
        <v>9</v>
      </c>
      <c r="D23" s="8"/>
      <c r="E23" s="13" t="s">
        <v>2</v>
      </c>
      <c r="F23" s="14" t="s">
        <v>35</v>
      </c>
      <c r="G23" s="14" t="s">
        <v>36</v>
      </c>
      <c r="H23" s="15" t="s">
        <v>141</v>
      </c>
      <c r="I23" s="16" t="s">
        <v>28</v>
      </c>
      <c r="J23" s="16" t="s">
        <v>3</v>
      </c>
      <c r="K23" s="37" t="s">
        <v>142</v>
      </c>
      <c r="L23" s="2">
        <v>14040351</v>
      </c>
    </row>
    <row r="24" spans="2:12">
      <c r="B24" s="38"/>
      <c r="C24" s="13"/>
      <c r="D24" s="13"/>
      <c r="E24" s="13"/>
      <c r="F24" s="14"/>
      <c r="G24" s="14"/>
      <c r="H24" s="15"/>
      <c r="I24" s="13"/>
      <c r="J24" s="16"/>
      <c r="K24" s="37"/>
      <c r="L24" s="3"/>
    </row>
    <row r="25" spans="2:12">
      <c r="B25" s="38"/>
      <c r="C25" s="13"/>
      <c r="D25" s="13"/>
      <c r="E25" s="13"/>
      <c r="F25" s="14"/>
      <c r="G25" s="14"/>
      <c r="H25" s="15"/>
      <c r="I25" s="13"/>
      <c r="J25" s="16"/>
      <c r="K25" s="37"/>
      <c r="L25" s="3"/>
    </row>
    <row r="26" spans="2:12">
      <c r="B26" s="38"/>
      <c r="C26" s="13"/>
      <c r="D26" s="45"/>
      <c r="E26" s="13"/>
      <c r="F26" s="14"/>
      <c r="G26" s="14"/>
      <c r="H26" s="15"/>
      <c r="I26" s="13"/>
      <c r="J26" s="16"/>
      <c r="K26" s="37"/>
      <c r="L26" s="101"/>
    </row>
    <row r="27" spans="2:12">
      <c r="B27" s="40"/>
      <c r="C27" s="62"/>
      <c r="D27" s="62"/>
      <c r="E27" s="62"/>
      <c r="F27" s="70"/>
      <c r="G27" s="70"/>
      <c r="H27" s="65"/>
      <c r="I27" s="66"/>
      <c r="J27" s="66"/>
      <c r="K27" s="67"/>
      <c r="L27" s="7"/>
    </row>
    <row r="28" spans="2:12">
      <c r="B28" s="23"/>
      <c r="C28" s="124" t="s">
        <v>143</v>
      </c>
      <c r="D28" s="125"/>
      <c r="E28" s="126"/>
      <c r="F28" s="41">
        <f>COUNTA(F23)+COUNTA(F26)+COUNTA(F27)</f>
        <v>1</v>
      </c>
      <c r="G28" s="41"/>
      <c r="H28" s="42"/>
      <c r="I28" s="43"/>
      <c r="J28" s="43"/>
      <c r="K28" s="44"/>
      <c r="L28" s="98">
        <f t="shared" ref="L28" si="3">SUM(L23:L27)</f>
        <v>14040351</v>
      </c>
    </row>
    <row r="29" spans="2:12">
      <c r="B29" s="71" t="s">
        <v>68</v>
      </c>
      <c r="C29" s="72">
        <v>10</v>
      </c>
      <c r="D29" s="72"/>
      <c r="E29" s="72" t="s">
        <v>2</v>
      </c>
      <c r="F29" s="73" t="s">
        <v>144</v>
      </c>
      <c r="G29" s="14" t="s">
        <v>145</v>
      </c>
      <c r="H29" s="15" t="s">
        <v>146</v>
      </c>
      <c r="I29" s="13" t="s">
        <v>147</v>
      </c>
      <c r="J29" s="36" t="s">
        <v>148</v>
      </c>
      <c r="K29" s="37" t="s">
        <v>149</v>
      </c>
      <c r="L29" s="3">
        <v>954870000</v>
      </c>
    </row>
    <row r="30" spans="2:12" ht="24">
      <c r="B30" s="33" t="s">
        <v>135</v>
      </c>
      <c r="C30" s="13"/>
      <c r="D30" s="13"/>
      <c r="E30" s="13" t="s">
        <v>2</v>
      </c>
      <c r="F30" s="14" t="s">
        <v>150</v>
      </c>
      <c r="G30" s="14"/>
      <c r="H30" s="15" t="s">
        <v>151</v>
      </c>
      <c r="I30" s="13" t="s">
        <v>152</v>
      </c>
      <c r="J30" s="74" t="s">
        <v>153</v>
      </c>
      <c r="K30" s="37" t="s">
        <v>154</v>
      </c>
      <c r="L30" s="3"/>
    </row>
    <row r="31" spans="2:12">
      <c r="B31" s="35" t="s">
        <v>68</v>
      </c>
      <c r="C31" s="13">
        <v>11</v>
      </c>
      <c r="D31" s="13"/>
      <c r="E31" s="13" t="s">
        <v>2</v>
      </c>
      <c r="F31" s="14" t="s">
        <v>38</v>
      </c>
      <c r="G31" s="14" t="s">
        <v>39</v>
      </c>
      <c r="H31" s="15" t="s">
        <v>40</v>
      </c>
      <c r="I31" s="16" t="s">
        <v>12</v>
      </c>
      <c r="J31" s="16" t="s">
        <v>41</v>
      </c>
      <c r="K31" s="37" t="s">
        <v>155</v>
      </c>
      <c r="L31" s="3">
        <v>118247152</v>
      </c>
    </row>
    <row r="32" spans="2:12">
      <c r="B32" s="38"/>
      <c r="C32" s="13"/>
      <c r="D32" s="13"/>
      <c r="E32" s="13"/>
      <c r="F32" s="14"/>
      <c r="G32" s="14"/>
      <c r="H32" s="15"/>
      <c r="I32" s="16"/>
      <c r="J32" s="16"/>
      <c r="K32" s="37"/>
      <c r="L32" s="3"/>
    </row>
    <row r="33" spans="2:12">
      <c r="B33" s="38"/>
      <c r="C33" s="13"/>
      <c r="D33" s="13"/>
      <c r="E33" s="13"/>
      <c r="F33" s="14"/>
      <c r="G33" s="14"/>
      <c r="H33" s="15"/>
      <c r="I33" s="16"/>
      <c r="J33" s="16"/>
      <c r="K33" s="37"/>
      <c r="L33" s="3"/>
    </row>
    <row r="34" spans="2:12">
      <c r="B34" s="38"/>
      <c r="C34" s="13"/>
      <c r="D34" s="13"/>
      <c r="E34" s="13"/>
      <c r="F34" s="14"/>
      <c r="G34" s="14"/>
      <c r="H34" s="15"/>
      <c r="I34" s="16"/>
      <c r="J34" s="16"/>
      <c r="K34" s="37"/>
      <c r="L34" s="3"/>
    </row>
    <row r="35" spans="2:12">
      <c r="B35" s="40"/>
      <c r="C35" s="13"/>
      <c r="D35" s="13"/>
      <c r="E35" s="13"/>
      <c r="F35" s="14"/>
      <c r="G35" s="14"/>
      <c r="H35" s="15"/>
      <c r="I35" s="16"/>
      <c r="J35" s="66"/>
      <c r="K35" s="37"/>
      <c r="L35" s="3"/>
    </row>
    <row r="36" spans="2:12">
      <c r="B36" s="23"/>
      <c r="C36" s="124" t="s">
        <v>156</v>
      </c>
      <c r="D36" s="125"/>
      <c r="E36" s="126"/>
      <c r="F36" s="41">
        <f>COUNTA(F29:F31)+COUNTA(F35)</f>
        <v>3</v>
      </c>
      <c r="G36" s="41"/>
      <c r="H36" s="42"/>
      <c r="I36" s="43"/>
      <c r="J36" s="43"/>
      <c r="K36" s="44"/>
      <c r="L36" s="98">
        <f t="shared" ref="L36" si="4">SUM(L29:L35)</f>
        <v>1073117152</v>
      </c>
    </row>
    <row r="37" spans="2:12">
      <c r="B37" s="33" t="s">
        <v>135</v>
      </c>
      <c r="C37" s="13"/>
      <c r="D37" s="13"/>
      <c r="E37" s="13" t="s">
        <v>157</v>
      </c>
      <c r="F37" s="14" t="s">
        <v>158</v>
      </c>
      <c r="G37" s="14"/>
      <c r="H37" s="15" t="s">
        <v>159</v>
      </c>
      <c r="I37" s="13"/>
      <c r="J37" s="75" t="s">
        <v>160</v>
      </c>
      <c r="K37" s="37" t="s">
        <v>161</v>
      </c>
      <c r="L37" s="3"/>
    </row>
    <row r="38" spans="2:12">
      <c r="B38" s="35" t="s">
        <v>68</v>
      </c>
      <c r="C38" s="13">
        <v>12</v>
      </c>
      <c r="D38" s="13"/>
      <c r="E38" s="13" t="s">
        <v>42</v>
      </c>
      <c r="F38" s="14" t="s">
        <v>43</v>
      </c>
      <c r="G38" s="14" t="s">
        <v>44</v>
      </c>
      <c r="H38" s="15" t="s">
        <v>45</v>
      </c>
      <c r="I38" s="16" t="s">
        <v>8</v>
      </c>
      <c r="J38" s="16" t="s">
        <v>41</v>
      </c>
      <c r="K38" s="37" t="s">
        <v>162</v>
      </c>
      <c r="L38" s="3">
        <v>224210460</v>
      </c>
    </row>
    <row r="39" spans="2:12">
      <c r="B39" s="40"/>
      <c r="C39" s="62"/>
      <c r="D39" s="62"/>
      <c r="E39" s="62"/>
      <c r="F39" s="70"/>
      <c r="G39" s="70"/>
      <c r="H39" s="65"/>
      <c r="I39" s="66"/>
      <c r="J39" s="16"/>
      <c r="K39" s="67"/>
      <c r="L39" s="7"/>
    </row>
    <row r="40" spans="2:12">
      <c r="B40" s="23"/>
      <c r="C40" s="124" t="s">
        <v>163</v>
      </c>
      <c r="D40" s="125"/>
      <c r="E40" s="126"/>
      <c r="F40" s="41">
        <f>COUNTA(#REF!)+COUNTA(F37)</f>
        <v>2</v>
      </c>
      <c r="G40" s="41"/>
      <c r="H40" s="42"/>
      <c r="I40" s="43"/>
      <c r="J40" s="43"/>
      <c r="K40" s="44"/>
      <c r="L40" s="98">
        <f t="shared" ref="L40" si="5">SUM(L37:L39)</f>
        <v>224210460</v>
      </c>
    </row>
    <row r="41" spans="2:12">
      <c r="B41" s="19" t="s">
        <v>164</v>
      </c>
      <c r="C41" s="76"/>
      <c r="D41" s="76"/>
      <c r="E41" s="76"/>
      <c r="F41" s="77" t="s">
        <v>165</v>
      </c>
      <c r="G41" s="77"/>
      <c r="H41" s="78" t="s">
        <v>166</v>
      </c>
      <c r="I41" s="76"/>
      <c r="J41" s="76" t="s">
        <v>130</v>
      </c>
      <c r="K41" s="79" t="s">
        <v>167</v>
      </c>
      <c r="L41" s="99"/>
    </row>
    <row r="42" spans="2:12" ht="24">
      <c r="B42" s="33" t="s">
        <v>68</v>
      </c>
      <c r="C42" s="8">
        <v>13</v>
      </c>
      <c r="D42" s="8"/>
      <c r="E42" s="8" t="s">
        <v>168</v>
      </c>
      <c r="F42" s="9" t="s">
        <v>5</v>
      </c>
      <c r="G42" s="9" t="s">
        <v>6</v>
      </c>
      <c r="H42" s="11" t="s">
        <v>7</v>
      </c>
      <c r="I42" s="12" t="s">
        <v>8</v>
      </c>
      <c r="J42" s="12" t="s">
        <v>3</v>
      </c>
      <c r="K42" s="34" t="s">
        <v>169</v>
      </c>
      <c r="L42" s="4">
        <v>110760000</v>
      </c>
    </row>
    <row r="43" spans="2:12">
      <c r="B43" s="61"/>
      <c r="C43" s="80"/>
      <c r="D43" s="80"/>
      <c r="E43" s="80"/>
      <c r="F43" s="80"/>
      <c r="G43" s="80"/>
      <c r="H43" s="80"/>
      <c r="I43" s="80"/>
      <c r="J43" s="80"/>
      <c r="K43" s="81"/>
      <c r="L43" s="4"/>
    </row>
    <row r="44" spans="2:12">
      <c r="B44" s="23"/>
      <c r="C44" s="124" t="s">
        <v>170</v>
      </c>
      <c r="D44" s="125"/>
      <c r="E44" s="126"/>
      <c r="F44" s="82">
        <f>COUNTA(F38:F38)</f>
        <v>1</v>
      </c>
      <c r="G44" s="82"/>
      <c r="H44" s="83"/>
      <c r="I44" s="84"/>
      <c r="J44" s="84"/>
      <c r="K44" s="85"/>
      <c r="L44" s="102">
        <f>SUM(L41:L43)</f>
        <v>110760000</v>
      </c>
    </row>
    <row r="45" spans="2:12">
      <c r="B45" s="86" t="s">
        <v>68</v>
      </c>
      <c r="C45" s="17">
        <v>14</v>
      </c>
      <c r="D45" s="17"/>
      <c r="E45" s="17" t="s">
        <v>9</v>
      </c>
      <c r="F45" s="18" t="s">
        <v>10</v>
      </c>
      <c r="G45" s="17" t="s">
        <v>11</v>
      </c>
      <c r="H45" s="5">
        <v>406160</v>
      </c>
      <c r="I45" s="19" t="s">
        <v>12</v>
      </c>
      <c r="J45" s="17" t="s">
        <v>13</v>
      </c>
      <c r="K45" s="5" t="s">
        <v>171</v>
      </c>
      <c r="L45" s="6">
        <v>246173000</v>
      </c>
    </row>
    <row r="46" spans="2:12">
      <c r="B46" s="87" t="s">
        <v>83</v>
      </c>
      <c r="C46" s="88"/>
      <c r="D46" s="88"/>
      <c r="E46" s="88" t="s">
        <v>2</v>
      </c>
      <c r="F46" s="88" t="s">
        <v>172</v>
      </c>
      <c r="G46" s="88" t="s">
        <v>173</v>
      </c>
      <c r="H46" s="89" t="s">
        <v>174</v>
      </c>
      <c r="I46" s="88"/>
      <c r="J46" s="88" t="s">
        <v>175</v>
      </c>
      <c r="K46" s="88" t="s">
        <v>176</v>
      </c>
      <c r="L46" s="103"/>
    </row>
    <row r="47" spans="2:12">
      <c r="B47" s="38"/>
      <c r="C47" s="13"/>
      <c r="D47" s="13"/>
      <c r="E47" s="13"/>
      <c r="F47" s="14"/>
      <c r="G47" s="14"/>
      <c r="H47" s="15"/>
      <c r="I47" s="16"/>
      <c r="J47" s="16"/>
      <c r="K47" s="37"/>
      <c r="L47" s="3"/>
    </row>
    <row r="48" spans="2:12">
      <c r="B48" s="23"/>
      <c r="C48" s="124" t="s">
        <v>177</v>
      </c>
      <c r="D48" s="125"/>
      <c r="E48" s="126"/>
      <c r="F48" s="41">
        <f>COUNTA(F45:F47)</f>
        <v>2</v>
      </c>
      <c r="G48" s="41"/>
      <c r="H48" s="42"/>
      <c r="I48" s="43"/>
      <c r="J48" s="43"/>
      <c r="K48" s="44"/>
      <c r="L48" s="98">
        <f>SUM(L45:L47)</f>
        <v>246173000</v>
      </c>
    </row>
    <row r="49" spans="2:12">
      <c r="B49" s="87" t="s">
        <v>68</v>
      </c>
      <c r="C49" s="88">
        <v>15</v>
      </c>
      <c r="D49" s="88"/>
      <c r="E49" s="88" t="s">
        <v>178</v>
      </c>
      <c r="F49" s="88" t="s">
        <v>179</v>
      </c>
      <c r="G49" s="88" t="s">
        <v>180</v>
      </c>
      <c r="H49" s="88">
        <v>405385</v>
      </c>
      <c r="I49" s="88" t="s">
        <v>181</v>
      </c>
      <c r="J49" s="88" t="s">
        <v>182</v>
      </c>
      <c r="K49" s="88" t="s">
        <v>183</v>
      </c>
      <c r="L49" s="103">
        <v>23029641</v>
      </c>
    </row>
    <row r="50" spans="2:12" ht="24">
      <c r="B50" s="38" t="s">
        <v>184</v>
      </c>
      <c r="C50" s="13">
        <v>16</v>
      </c>
      <c r="D50" s="13"/>
      <c r="E50" s="13" t="s">
        <v>2</v>
      </c>
      <c r="F50" s="14" t="s">
        <v>14</v>
      </c>
      <c r="G50" s="14" t="s">
        <v>185</v>
      </c>
      <c r="H50" s="15" t="s">
        <v>16</v>
      </c>
      <c r="I50" s="16" t="s">
        <v>17</v>
      </c>
      <c r="J50" s="12" t="s">
        <v>3</v>
      </c>
      <c r="K50" s="37" t="s">
        <v>186</v>
      </c>
      <c r="L50" s="7">
        <v>43904587</v>
      </c>
    </row>
    <row r="51" spans="2:12" ht="24">
      <c r="B51" s="40" t="s">
        <v>83</v>
      </c>
      <c r="C51" s="13"/>
      <c r="D51" s="13"/>
      <c r="E51" s="13" t="s">
        <v>2</v>
      </c>
      <c r="F51" s="14" t="s">
        <v>187</v>
      </c>
      <c r="G51" s="14"/>
      <c r="H51" s="15" t="s">
        <v>188</v>
      </c>
      <c r="I51" s="16"/>
      <c r="J51" s="16" t="s">
        <v>175</v>
      </c>
      <c r="K51" s="37" t="s">
        <v>189</v>
      </c>
      <c r="L51" s="3"/>
    </row>
    <row r="52" spans="2:12">
      <c r="B52" s="40"/>
      <c r="C52" s="13"/>
      <c r="D52" s="13"/>
      <c r="E52" s="13"/>
      <c r="F52" s="14"/>
      <c r="G52" s="14"/>
      <c r="H52" s="15"/>
      <c r="I52" s="16"/>
      <c r="J52" s="16"/>
      <c r="K52" s="37"/>
      <c r="L52" s="3"/>
    </row>
    <row r="53" spans="2:12">
      <c r="B53" s="23"/>
      <c r="C53" s="124" t="s">
        <v>190</v>
      </c>
      <c r="D53" s="125"/>
      <c r="E53" s="126"/>
      <c r="F53" s="41">
        <f>COUNTA(F49)+COUNTA(F51)</f>
        <v>2</v>
      </c>
      <c r="G53" s="41"/>
      <c r="H53" s="42"/>
      <c r="I53" s="43"/>
      <c r="J53" s="43"/>
      <c r="K53" s="44"/>
      <c r="L53" s="98">
        <f t="shared" ref="L53" si="6">SUM(L49:L52)</f>
        <v>66934228</v>
      </c>
    </row>
    <row r="54" spans="2:12">
      <c r="B54" s="25"/>
      <c r="C54" s="13"/>
      <c r="D54" s="13"/>
      <c r="E54" s="13"/>
      <c r="F54" s="14"/>
      <c r="G54" s="14"/>
      <c r="H54" s="15"/>
      <c r="I54" s="16"/>
      <c r="J54" s="16"/>
      <c r="K54" s="37"/>
      <c r="L54" s="99"/>
    </row>
    <row r="55" spans="2:12">
      <c r="B55" s="38"/>
      <c r="C55" s="13"/>
      <c r="D55" s="13"/>
      <c r="E55" s="13"/>
      <c r="F55" s="14"/>
      <c r="G55" s="14"/>
      <c r="H55" s="15"/>
      <c r="I55" s="16"/>
      <c r="J55" s="16"/>
      <c r="K55" s="37"/>
      <c r="L55" s="3"/>
    </row>
    <row r="56" spans="2:12">
      <c r="B56" s="38"/>
      <c r="C56" s="13"/>
      <c r="D56" s="13"/>
      <c r="E56" s="13"/>
      <c r="F56" s="14"/>
      <c r="G56" s="14"/>
      <c r="H56" s="15"/>
      <c r="I56" s="16"/>
      <c r="J56" s="16"/>
      <c r="K56" s="37"/>
      <c r="L56" s="3"/>
    </row>
    <row r="57" spans="2:12">
      <c r="B57" s="40"/>
      <c r="C57" s="13"/>
      <c r="D57" s="13"/>
      <c r="E57" s="13"/>
      <c r="F57" s="14"/>
      <c r="G57" s="14"/>
      <c r="H57" s="15"/>
      <c r="I57" s="16"/>
      <c r="J57" s="16"/>
      <c r="K57" s="37"/>
      <c r="L57" s="3"/>
    </row>
    <row r="58" spans="2:12">
      <c r="B58" s="23"/>
      <c r="C58" s="120" t="s">
        <v>191</v>
      </c>
      <c r="D58" s="120"/>
      <c r="E58" s="120"/>
      <c r="F58" s="41">
        <f>COUNTA(F54)</f>
        <v>0</v>
      </c>
      <c r="G58" s="41"/>
      <c r="H58" s="42"/>
      <c r="I58" s="43"/>
      <c r="J58" s="43"/>
      <c r="K58" s="44"/>
      <c r="L58" s="98">
        <f t="shared" ref="L58" si="7">SUM(L54:L57)</f>
        <v>0</v>
      </c>
    </row>
    <row r="59" spans="2:12">
      <c r="B59" s="90" t="s">
        <v>192</v>
      </c>
      <c r="C59" s="13">
        <v>17</v>
      </c>
      <c r="D59" s="13"/>
      <c r="E59" s="13" t="s">
        <v>178</v>
      </c>
      <c r="F59" s="14" t="s">
        <v>193</v>
      </c>
      <c r="G59" s="14" t="s">
        <v>194</v>
      </c>
      <c r="H59" s="15" t="s">
        <v>195</v>
      </c>
      <c r="I59" s="16" t="s">
        <v>196</v>
      </c>
      <c r="J59" s="16" t="s">
        <v>197</v>
      </c>
      <c r="K59" s="37" t="s">
        <v>198</v>
      </c>
      <c r="L59" s="99"/>
    </row>
    <row r="60" spans="2:12" ht="24">
      <c r="B60" s="38" t="s">
        <v>68</v>
      </c>
      <c r="C60" s="13">
        <v>18</v>
      </c>
      <c r="D60" s="13" t="s">
        <v>2</v>
      </c>
      <c r="E60" s="13" t="s">
        <v>2</v>
      </c>
      <c r="F60" s="14" t="s">
        <v>25</v>
      </c>
      <c r="G60" s="14" t="s">
        <v>26</v>
      </c>
      <c r="H60" s="15" t="s">
        <v>16</v>
      </c>
      <c r="I60" s="16" t="s">
        <v>28</v>
      </c>
      <c r="J60" s="12" t="s">
        <v>3</v>
      </c>
      <c r="K60" s="37" t="s">
        <v>198</v>
      </c>
      <c r="L60" s="3">
        <v>169308012</v>
      </c>
    </row>
    <row r="61" spans="2:12" ht="24">
      <c r="B61" s="38" t="s">
        <v>83</v>
      </c>
      <c r="C61" s="13"/>
      <c r="D61" s="13"/>
      <c r="E61" s="13" t="s">
        <v>64</v>
      </c>
      <c r="F61" s="14" t="s">
        <v>199</v>
      </c>
      <c r="G61" s="14" t="s">
        <v>173</v>
      </c>
      <c r="H61" s="15" t="s">
        <v>200</v>
      </c>
      <c r="I61" s="16"/>
      <c r="J61" s="16" t="s">
        <v>175</v>
      </c>
      <c r="K61" s="37" t="s">
        <v>198</v>
      </c>
      <c r="L61" s="3"/>
    </row>
    <row r="62" spans="2:12">
      <c r="B62" s="38"/>
      <c r="C62" s="13"/>
      <c r="D62" s="13"/>
      <c r="E62" s="13"/>
      <c r="F62" s="14"/>
      <c r="G62" s="14"/>
      <c r="H62" s="15"/>
      <c r="I62" s="16"/>
      <c r="J62" s="16"/>
      <c r="K62" s="37"/>
      <c r="L62" s="3"/>
    </row>
    <row r="63" spans="2:12">
      <c r="B63" s="40"/>
      <c r="C63" s="13"/>
      <c r="D63" s="13"/>
      <c r="E63" s="13"/>
      <c r="F63" s="14"/>
      <c r="G63" s="14"/>
      <c r="H63" s="15"/>
      <c r="I63" s="16"/>
      <c r="J63" s="16"/>
      <c r="K63" s="37"/>
      <c r="L63" s="3"/>
    </row>
    <row r="64" spans="2:12">
      <c r="B64" s="23"/>
      <c r="C64" s="120" t="s">
        <v>201</v>
      </c>
      <c r="D64" s="120"/>
      <c r="E64" s="120"/>
      <c r="F64" s="41">
        <f>COUNTA(F59:F63)</f>
        <v>3</v>
      </c>
      <c r="G64" s="41"/>
      <c r="H64" s="42"/>
      <c r="I64" s="43"/>
      <c r="J64" s="43"/>
      <c r="K64" s="44"/>
      <c r="L64" s="98">
        <f t="shared" ref="L64" si="8">SUM(L59:L63)</f>
        <v>169308012</v>
      </c>
    </row>
    <row r="65" spans="2:12">
      <c r="B65" s="23"/>
      <c r="C65" s="121" t="s">
        <v>202</v>
      </c>
      <c r="D65" s="121"/>
      <c r="E65" s="121"/>
      <c r="F65" s="105" t="e">
        <f>SUM(#REF!,#REF!,#REF!,#REF!,#REF!,#REF!,#REF!,#REF!,#REF!,F53,F58,F64)</f>
        <v>#REF!</v>
      </c>
      <c r="G65" s="105"/>
      <c r="H65" s="106"/>
      <c r="I65" s="107"/>
      <c r="J65" s="107"/>
      <c r="K65" s="108"/>
      <c r="L65" s="104" t="e">
        <f>SUM(L64,L58,L53,#REF!,#REF!,#REF!,#REF!,#REF!,#REF!,#REF!,#REF!,#REF!)</f>
        <v>#REF!</v>
      </c>
    </row>
    <row r="72" spans="2:12">
      <c r="G72" s="20" t="s">
        <v>203</v>
      </c>
      <c r="H72" s="20"/>
      <c r="I72" s="20"/>
      <c r="J72" s="20"/>
      <c r="K72" s="20"/>
      <c r="L72" s="20">
        <v>63437042350</v>
      </c>
    </row>
    <row r="73" spans="2:12">
      <c r="G73" s="20" t="s">
        <v>204</v>
      </c>
      <c r="H73" s="20"/>
      <c r="I73" s="20"/>
      <c r="J73" s="20"/>
      <c r="K73" s="20" t="s">
        <v>47</v>
      </c>
      <c r="L73" s="20">
        <v>119720253</v>
      </c>
    </row>
    <row r="74" spans="2:12">
      <c r="G74" s="20" t="s">
        <v>205</v>
      </c>
      <c r="H74" s="20"/>
      <c r="I74" s="20"/>
      <c r="J74" s="20"/>
      <c r="K74" s="20"/>
      <c r="L74" s="109">
        <v>221883285</v>
      </c>
    </row>
    <row r="75" spans="2:12">
      <c r="G75" s="20" t="s">
        <v>206</v>
      </c>
      <c r="H75" s="20"/>
      <c r="I75" s="20"/>
      <c r="J75" s="20"/>
      <c r="K75" s="20"/>
      <c r="L75" s="110">
        <v>79275450</v>
      </c>
    </row>
    <row r="76" spans="2:12">
      <c r="G76" s="20" t="s">
        <v>207</v>
      </c>
      <c r="H76" s="20"/>
      <c r="I76" s="20"/>
      <c r="J76" s="20"/>
      <c r="K76" s="20"/>
      <c r="L76" s="109">
        <v>36888776286</v>
      </c>
    </row>
    <row r="77" spans="2:12">
      <c r="G77" s="20" t="s">
        <v>208</v>
      </c>
      <c r="H77" s="20"/>
      <c r="I77" s="20"/>
      <c r="J77" s="20"/>
      <c r="K77" s="20" t="s">
        <v>49</v>
      </c>
      <c r="L77" s="20">
        <v>470605605</v>
      </c>
    </row>
    <row r="78" spans="2:12">
      <c r="G78" s="20" t="s">
        <v>209</v>
      </c>
      <c r="H78" s="20"/>
      <c r="I78" s="20"/>
      <c r="J78" s="20"/>
      <c r="K78" s="20" t="s">
        <v>47</v>
      </c>
      <c r="L78" s="20">
        <v>14040351</v>
      </c>
    </row>
    <row r="79" spans="2:12">
      <c r="G79" s="20" t="s">
        <v>210</v>
      </c>
      <c r="H79" s="20"/>
      <c r="I79" s="20"/>
      <c r="J79" s="20"/>
      <c r="K79" s="20"/>
      <c r="L79" s="109">
        <v>954870000</v>
      </c>
    </row>
    <row r="80" spans="2:12">
      <c r="G80" s="20" t="s">
        <v>211</v>
      </c>
      <c r="H80" s="20"/>
      <c r="I80" s="20"/>
      <c r="J80" s="20"/>
      <c r="K80" s="20" t="s">
        <v>51</v>
      </c>
      <c r="L80" s="20">
        <v>118247152</v>
      </c>
    </row>
    <row r="81" spans="7:12">
      <c r="G81" s="20" t="s">
        <v>212</v>
      </c>
      <c r="H81" s="20"/>
      <c r="I81" s="20"/>
      <c r="J81" s="20"/>
      <c r="K81" s="20" t="s">
        <v>52</v>
      </c>
      <c r="L81" s="20">
        <v>224210460</v>
      </c>
    </row>
    <row r="82" spans="7:12">
      <c r="G82" s="20" t="s">
        <v>213</v>
      </c>
      <c r="H82" s="20"/>
      <c r="I82" s="20"/>
      <c r="J82" s="20"/>
      <c r="K82" s="20" t="s">
        <v>53</v>
      </c>
      <c r="L82" s="20">
        <v>110760000</v>
      </c>
    </row>
    <row r="83" spans="7:12">
      <c r="G83" s="20" t="s">
        <v>214</v>
      </c>
      <c r="H83" s="20"/>
      <c r="I83" s="20"/>
      <c r="J83" s="20"/>
      <c r="K83" s="20" t="s">
        <v>54</v>
      </c>
      <c r="L83" s="20">
        <v>246173000</v>
      </c>
    </row>
    <row r="84" spans="7:12">
      <c r="G84" s="20" t="s">
        <v>215</v>
      </c>
      <c r="H84" s="20"/>
      <c r="I84" s="20"/>
      <c r="J84" s="20"/>
      <c r="K84" s="20"/>
      <c r="L84" s="111">
        <v>23029641</v>
      </c>
    </row>
    <row r="85" spans="7:12">
      <c r="G85" s="20" t="s">
        <v>216</v>
      </c>
      <c r="H85" s="20"/>
      <c r="I85" s="20"/>
      <c r="J85" s="20"/>
      <c r="K85" s="20" t="s">
        <v>51</v>
      </c>
      <c r="L85" s="20">
        <v>43904587</v>
      </c>
    </row>
    <row r="86" spans="7:12">
      <c r="G86" s="20" t="s">
        <v>217</v>
      </c>
      <c r="H86" s="20"/>
      <c r="I86" s="20"/>
      <c r="J86" s="20"/>
      <c r="K86" s="20" t="s">
        <v>51</v>
      </c>
      <c r="L86" s="20">
        <v>169308012</v>
      </c>
    </row>
  </sheetData>
  <autoFilter ref="B4:K18"/>
  <mergeCells count="21">
    <mergeCell ref="C36:E36"/>
    <mergeCell ref="C40:E40"/>
    <mergeCell ref="C44:E44"/>
    <mergeCell ref="C48:E48"/>
    <mergeCell ref="C53:E53"/>
    <mergeCell ref="C58:E58"/>
    <mergeCell ref="C64:E64"/>
    <mergeCell ref="C65:E65"/>
    <mergeCell ref="J4:J5"/>
    <mergeCell ref="K4:K5"/>
    <mergeCell ref="C4:C5"/>
    <mergeCell ref="D4:D5"/>
    <mergeCell ref="E4:E5"/>
    <mergeCell ref="F4:F5"/>
    <mergeCell ref="H4:H5"/>
    <mergeCell ref="I4:I5"/>
    <mergeCell ref="C11:E11"/>
    <mergeCell ref="C14:E14"/>
    <mergeCell ref="C18:E18"/>
    <mergeCell ref="C22:E22"/>
    <mergeCell ref="C28:E28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7"/>
  <sheetViews>
    <sheetView tabSelected="1" zoomScale="70" zoomScaleNormal="70" workbookViewId="0">
      <selection activeCell="B7" sqref="B7:C7"/>
    </sheetView>
  </sheetViews>
  <sheetFormatPr defaultRowHeight="16.5"/>
  <cols>
    <col min="2" max="2" width="17.125" customWidth="1"/>
    <col min="3" max="19" width="16.25" customWidth="1"/>
  </cols>
  <sheetData>
    <row r="2" spans="2:19" ht="27">
      <c r="B2" s="129" t="s">
        <v>63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</row>
    <row r="3" spans="2:19" ht="18" thickBot="1">
      <c r="B3" s="127" t="s">
        <v>229</v>
      </c>
      <c r="C3" s="127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</row>
    <row r="4" spans="2:19" ht="26.25">
      <c r="B4" s="112" t="s">
        <v>219</v>
      </c>
      <c r="C4" s="113" t="s">
        <v>218</v>
      </c>
      <c r="D4" s="113" t="s">
        <v>51</v>
      </c>
      <c r="E4" s="113" t="s">
        <v>220</v>
      </c>
      <c r="F4" s="113" t="s">
        <v>47</v>
      </c>
      <c r="G4" s="113" t="s">
        <v>228</v>
      </c>
      <c r="H4" s="113" t="s">
        <v>221</v>
      </c>
      <c r="I4" s="113" t="s">
        <v>49</v>
      </c>
      <c r="J4" s="113" t="s">
        <v>223</v>
      </c>
      <c r="K4" s="113" t="s">
        <v>224</v>
      </c>
      <c r="L4" s="113" t="s">
        <v>52</v>
      </c>
      <c r="M4" s="113" t="s">
        <v>53</v>
      </c>
      <c r="N4" s="113" t="s">
        <v>231</v>
      </c>
      <c r="O4" s="113" t="s">
        <v>232</v>
      </c>
      <c r="P4" s="113" t="s">
        <v>225</v>
      </c>
      <c r="Q4" s="113" t="s">
        <v>226</v>
      </c>
      <c r="R4" s="113" t="s">
        <v>227</v>
      </c>
      <c r="S4" s="114" t="s">
        <v>54</v>
      </c>
    </row>
    <row r="5" spans="2:19" ht="27" thickBot="1">
      <c r="B5" s="115" t="s">
        <v>61</v>
      </c>
      <c r="C5" s="119">
        <f>SUM(D5:S5)</f>
        <v>1516969420</v>
      </c>
      <c r="D5" s="116">
        <v>331459751</v>
      </c>
      <c r="E5" s="116" t="s">
        <v>222</v>
      </c>
      <c r="F5" s="116">
        <v>133760604</v>
      </c>
      <c r="G5" s="116" t="s">
        <v>222</v>
      </c>
      <c r="H5" s="116" t="s">
        <v>222</v>
      </c>
      <c r="I5" s="116">
        <v>470605605</v>
      </c>
      <c r="J5" s="116" t="s">
        <v>222</v>
      </c>
      <c r="K5" s="116" t="s">
        <v>222</v>
      </c>
      <c r="L5" s="116">
        <v>224210460</v>
      </c>
      <c r="M5" s="116">
        <v>110760000</v>
      </c>
      <c r="N5" s="116" t="s">
        <v>233</v>
      </c>
      <c r="O5" s="116" t="s">
        <v>233</v>
      </c>
      <c r="P5" s="116" t="s">
        <v>222</v>
      </c>
      <c r="Q5" s="116" t="s">
        <v>222</v>
      </c>
      <c r="R5" s="116" t="s">
        <v>222</v>
      </c>
      <c r="S5" s="117">
        <v>246173000</v>
      </c>
    </row>
    <row r="6" spans="2:19" ht="18.75">
      <c r="B6" s="130" t="s">
        <v>234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</row>
    <row r="7" spans="2:19" ht="18.75">
      <c r="B7" s="130" t="s">
        <v>230</v>
      </c>
      <c r="C7" s="130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</row>
  </sheetData>
  <mergeCells count="4">
    <mergeCell ref="B3:S3"/>
    <mergeCell ref="B2:S2"/>
    <mergeCell ref="B6:S6"/>
    <mergeCell ref="B7:C7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Sheet3</vt:lpstr>
      <vt:lpstr>Sheet2</vt:lpstr>
      <vt:lpstr>Sheet2!Print_Area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2016-04-12T02:02:16Z</cp:lastPrinted>
  <dcterms:created xsi:type="dcterms:W3CDTF">2016-03-22T01:40:12Z</dcterms:created>
  <dcterms:modified xsi:type="dcterms:W3CDTF">2016-04-12T04:26:05Z</dcterms:modified>
</cp:coreProperties>
</file>