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민경\ㄹ. 상품권\2016 상품권 공시\"/>
    </mc:Choice>
  </mc:AlternateContent>
  <bookViews>
    <workbookView xWindow="0" yWindow="0" windowWidth="28800" windowHeight="12060" activeTab="2"/>
  </bookViews>
  <sheets>
    <sheet name="2014년" sheetId="1" r:id="rId1"/>
    <sheet name="2015년" sheetId="2" r:id="rId2"/>
    <sheet name="2016년" sheetId="3" r:id="rId3"/>
  </sheets>
  <calcPr calcId="152511"/>
</workbook>
</file>

<file path=xl/calcChain.xml><?xml version="1.0" encoding="utf-8"?>
<calcChain xmlns="http://schemas.openxmlformats.org/spreadsheetml/2006/main">
  <c r="N55" i="3" l="1"/>
  <c r="M55" i="3"/>
  <c r="L55" i="3"/>
  <c r="H55" i="3"/>
  <c r="K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 l="1"/>
  <c r="M35" i="3"/>
  <c r="N35" i="3" s="1"/>
  <c r="I35" i="3"/>
  <c r="L37" i="3"/>
  <c r="L38" i="3"/>
  <c r="L39" i="3"/>
  <c r="L40" i="3"/>
  <c r="L36" i="3"/>
  <c r="I41" i="3"/>
  <c r="M36" i="3" l="1"/>
  <c r="M37" i="3" s="1"/>
  <c r="M38" i="3" s="1"/>
  <c r="N37" i="3"/>
  <c r="L21" i="3"/>
  <c r="L19" i="3"/>
  <c r="L18" i="3"/>
  <c r="N36" i="3" l="1"/>
  <c r="N38" i="3"/>
  <c r="M39" i="3"/>
  <c r="L17" i="3"/>
  <c r="M40" i="3" l="1"/>
  <c r="N39" i="3"/>
  <c r="L16" i="3"/>
  <c r="L15" i="3"/>
  <c r="L14" i="3"/>
  <c r="N40" i="3" l="1"/>
  <c r="M41" i="3"/>
  <c r="I67" i="2"/>
  <c r="L13" i="3"/>
  <c r="L12" i="3"/>
  <c r="I11" i="3"/>
  <c r="I55" i="3" s="1"/>
  <c r="L9" i="3"/>
  <c r="L10" i="3"/>
  <c r="L8" i="3"/>
  <c r="M42" i="3" l="1"/>
  <c r="N41" i="3"/>
  <c r="K67" i="2"/>
  <c r="M7" i="3"/>
  <c r="M43" i="3" l="1"/>
  <c r="N42" i="3"/>
  <c r="M8" i="3"/>
  <c r="N7" i="3"/>
  <c r="H67" i="2"/>
  <c r="M63" i="2"/>
  <c r="L55" i="2"/>
  <c r="L56" i="2"/>
  <c r="L57" i="2"/>
  <c r="L58" i="2"/>
  <c r="L59" i="2"/>
  <c r="L60" i="2"/>
  <c r="L61" i="2"/>
  <c r="L62" i="2"/>
  <c r="L63" i="2"/>
  <c r="L64" i="2"/>
  <c r="L65" i="2"/>
  <c r="L66" i="2"/>
  <c r="L54" i="2"/>
  <c r="N53" i="2"/>
  <c r="N54" i="2"/>
  <c r="N55" i="2" s="1"/>
  <c r="N56" i="2" s="1"/>
  <c r="N57" i="2" s="1"/>
  <c r="N58" i="2" s="1"/>
  <c r="N59" i="2" s="1"/>
  <c r="N52" i="2"/>
  <c r="M52" i="2"/>
  <c r="M53" i="2"/>
  <c r="M54" i="2" s="1"/>
  <c r="M55" i="2" s="1"/>
  <c r="M56" i="2" s="1"/>
  <c r="M57" i="2" s="1"/>
  <c r="M58" i="2" s="1"/>
  <c r="M59" i="2" s="1"/>
  <c r="M60" i="2" s="1"/>
  <c r="M61" i="2" s="1"/>
  <c r="M62" i="2" s="1"/>
  <c r="M64" i="2" s="1"/>
  <c r="M65" i="2" s="1"/>
  <c r="M66" i="2" s="1"/>
  <c r="I53" i="2"/>
  <c r="M44" i="3" l="1"/>
  <c r="N43" i="3"/>
  <c r="M9" i="3"/>
  <c r="N8" i="3"/>
  <c r="N60" i="2"/>
  <c r="N61" i="2" s="1"/>
  <c r="N62" i="2" s="1"/>
  <c r="N63" i="2" s="1"/>
  <c r="N64" i="2" s="1"/>
  <c r="N65" i="2" s="1"/>
  <c r="N66" i="2" s="1"/>
  <c r="I34" i="2"/>
  <c r="I30" i="2"/>
  <c r="I28" i="2"/>
  <c r="N44" i="3" l="1"/>
  <c r="M45" i="3"/>
  <c r="N9" i="3"/>
  <c r="M10" i="3"/>
  <c r="I19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M46" i="3" l="1"/>
  <c r="N45" i="3"/>
  <c r="N10" i="3"/>
  <c r="M11" i="3"/>
  <c r="A29" i="1"/>
  <c r="A30" i="1" s="1"/>
  <c r="A31" i="1" s="1"/>
  <c r="A32" i="1" s="1"/>
  <c r="A33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M47" i="3" l="1"/>
  <c r="N46" i="3"/>
  <c r="M12" i="3"/>
  <c r="N12" i="3" s="1"/>
  <c r="N11" i="3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L67" i="2"/>
  <c r="L46" i="1"/>
  <c r="K46" i="1"/>
  <c r="I46" i="1"/>
  <c r="H46" i="1"/>
  <c r="N47" i="3" l="1"/>
  <c r="M48" i="3"/>
  <c r="M13" i="3"/>
  <c r="N13" i="3" s="1"/>
  <c r="N67" i="2"/>
  <c r="M67" i="2"/>
  <c r="N43" i="1"/>
  <c r="M43" i="1"/>
  <c r="N33" i="1"/>
  <c r="M33" i="1"/>
  <c r="M49" i="3" l="1"/>
  <c r="N48" i="3"/>
  <c r="M14" i="3"/>
  <c r="N13" i="1"/>
  <c r="M13" i="1"/>
  <c r="N49" i="3" l="1"/>
  <c r="M50" i="3"/>
  <c r="N14" i="3"/>
  <c r="M15" i="3"/>
  <c r="N20" i="1"/>
  <c r="M20" i="1"/>
  <c r="M51" i="3" l="1"/>
  <c r="N50" i="3"/>
  <c r="N15" i="3"/>
  <c r="M16" i="3"/>
  <c r="M46" i="1"/>
  <c r="N46" i="1"/>
  <c r="M52" i="3" l="1"/>
  <c r="N51" i="3"/>
  <c r="N16" i="3"/>
  <c r="M17" i="3"/>
  <c r="N52" i="3" l="1"/>
  <c r="M53" i="3"/>
  <c r="N17" i="3"/>
  <c r="M18" i="3"/>
  <c r="N53" i="3" l="1"/>
  <c r="M54" i="3"/>
  <c r="N54" i="3" s="1"/>
  <c r="M19" i="3"/>
  <c r="N18" i="3"/>
  <c r="M20" i="3" l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N19" i="3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</calcChain>
</file>

<file path=xl/comments1.xml><?xml version="1.0" encoding="utf-8"?>
<comments xmlns="http://schemas.openxmlformats.org/spreadsheetml/2006/main">
  <authors>
    <author>HUG</author>
  </authors>
  <commentList>
    <comment ref="H20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12장
10천원 : 7569장</t>
        </r>
      </text>
    </comment>
  </commentList>
</comments>
</file>

<file path=xl/sharedStrings.xml><?xml version="1.0" encoding="utf-8"?>
<sst xmlns="http://schemas.openxmlformats.org/spreadsheetml/2006/main" count="626" uniqueCount="251">
  <si>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</si>
  <si>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</si>
  <si>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</si>
  <si>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</si>
  <si>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</si>
  <si>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</si>
  <si>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</si>
  <si>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</si>
  <si>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</si>
  <si>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</si>
  <si>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</si>
  <si>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</si>
  <si>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</si>
  <si>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</si>
  <si>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</si>
  <si>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</si>
  <si>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</si>
  <si>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</si>
  <si>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</si>
  <si>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</si>
  <si>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</si>
  <si>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</si>
  <si>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</si>
  <si>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</si>
  <si>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</si>
  <si>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</si>
  <si>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</si>
  <si>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</si>
  <si>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</si>
  <si>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</si>
  <si>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</si>
  <si>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</si>
  <si>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</si>
  <si>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</si>
  <si>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</si>
  <si>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</si>
  <si>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</si>
  <si>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</si>
  <si>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</si>
  <si>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</si>
  <si>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</si>
  <si>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</si>
  <si>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</si>
  <si>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</si>
  <si>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</si>
  <si>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</si>
  <si>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</si>
  <si>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</si>
  <si>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</si>
  <si>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</si>
  <si>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</si>
  <si>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</si>
  <si>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</si>
  <si>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</si>
  <si>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</si>
  <si>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</si>
  <si>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</si>
  <si>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</si>
  <si>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</si>
  <si>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</si>
  <si>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</si>
  <si>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</si>
  <si>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</si>
  <si>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</si>
  <si>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</si>
  <si>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</si>
  <si>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</si>
  <si>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</si>
  <si>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</si>
  <si>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</si>
  <si>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</si>
  <si>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</si>
  <si>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</si>
  <si>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</si>
  <si>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</si>
  <si>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</si>
  <si>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</si>
  <si>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</si>
  <si>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</si>
  <si>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</si>
  <si>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</si>
  <si>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</si>
  <si>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</si>
  <si>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</si>
  <si>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</si>
  <si>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</si>
  <si>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</si>
  <si>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</si>
  <si>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</si>
  <si>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</si>
  <si>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</si>
  <si>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</si>
  <si>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</si>
  <si>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</si>
  <si>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</si>
  <si>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</si>
  <si>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</si>
  <si>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</si>
  <si>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</si>
  <si>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</si>
  <si>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</si>
  <si>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</si>
  <si>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</si>
  <si>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</si>
  <si>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</si>
  <si>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</si>
  <si>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</si>
  <si>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</si>
  <si>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</si>
  <si>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</si>
  <si>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</si>
  <si>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</si>
  <si>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</si>
  <si>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</si>
  <si>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</si>
  <si>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</si>
  <si>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</si>
  <si>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</si>
  <si>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</si>
  <si>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</si>
  <si>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</si>
  <si>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</si>
  <si>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</si>
  <si>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</si>
  <si>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</si>
  <si>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</si>
  <si>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</si>
  <si>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</si>
  <si>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</si>
  <si>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</si>
  <si>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</si>
  <si>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</si>
  <si>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</si>
  <si>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</si>
  <si>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</si>
  <si>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</si>
  <si>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</si>
  <si>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</si>
  <si>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</si>
  <si>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</si>
  <si>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</si>
  <si>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</si>
  <si>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</si>
  <si>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</si>
  <si>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</si>
  <si>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</si>
  <si>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</si>
  <si>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홍보실</t>
    <phoneticPr fontId="3" type="noConversion"/>
  </si>
  <si>
    <t>행사비</t>
    <phoneticPr fontId="3" type="noConversion"/>
  </si>
  <si>
    <t>대학생봉사단 포상</t>
    <phoneticPr fontId="3" type="noConversion"/>
  </si>
  <si>
    <t>정보화지원처</t>
    <phoneticPr fontId="3" type="noConversion"/>
  </si>
  <si>
    <t>사업경비-포상비</t>
    <phoneticPr fontId="3" type="noConversion"/>
  </si>
  <si>
    <t>주택도시기금관리시스템 영문공모 포상</t>
    <phoneticPr fontId="3" type="noConversion"/>
  </si>
  <si>
    <t>온누리</t>
    <phoneticPr fontId="3" type="noConversion"/>
  </si>
  <si>
    <t>클린지수 측정 성적우수자 포상</t>
    <phoneticPr fontId="3" type="noConversion"/>
  </si>
  <si>
    <t>청렴의 날 윤리퀴즈 포상</t>
    <phoneticPr fontId="3" type="noConversion"/>
  </si>
  <si>
    <t>기금기획실</t>
    <phoneticPr fontId="3" type="noConversion"/>
  </si>
  <si>
    <t>문화상품권</t>
    <phoneticPr fontId="3" type="noConversion"/>
  </si>
  <si>
    <t>기금 정책과제 Item 내부공모 포상</t>
    <phoneticPr fontId="3" type="noConversion"/>
  </si>
  <si>
    <t>윤리경영 우수사례 포상</t>
    <phoneticPr fontId="3" type="noConversion"/>
  </si>
  <si>
    <t>부채감축 아이디어 공모 포상</t>
    <phoneticPr fontId="3" type="noConversion"/>
  </si>
  <si>
    <t>주택도시보증공사 新가치체계 공모 포상</t>
    <phoneticPr fontId="3" type="noConversion"/>
  </si>
  <si>
    <t>주택건설산업 발전 기여자 포상</t>
    <phoneticPr fontId="3" type="noConversion"/>
  </si>
  <si>
    <t>2015년 정부3.0 Day(2차) 포상</t>
    <phoneticPr fontId="3" type="noConversion"/>
  </si>
  <si>
    <t>(2015. 1월~12월)</t>
    <phoneticPr fontId="3" type="noConversion"/>
  </si>
  <si>
    <t>2015년도 상품권 통합구매(3차)</t>
    <phoneticPr fontId="3" type="noConversion"/>
  </si>
  <si>
    <t>-</t>
    <phoneticPr fontId="3" type="noConversion"/>
  </si>
  <si>
    <t>심사관리처</t>
    <phoneticPr fontId="3" type="noConversion"/>
  </si>
  <si>
    <t>톡톡 아이디어 챌린치 포상</t>
    <phoneticPr fontId="3" type="noConversion"/>
  </si>
  <si>
    <t>윤리경영 우수활동자 포상</t>
    <phoneticPr fontId="3" type="noConversion"/>
  </si>
  <si>
    <t>경영공시 이용자만족도 설문조사 이벤트</t>
    <phoneticPr fontId="3" type="noConversion"/>
  </si>
  <si>
    <t>내부감사 모범사례 포상</t>
    <phoneticPr fontId="3" type="noConversion"/>
  </si>
  <si>
    <t>5th KPI 페스티벌 포상</t>
    <phoneticPr fontId="3" type="noConversion"/>
  </si>
  <si>
    <t>채권회수 우수사례 포상</t>
    <phoneticPr fontId="3" type="noConversion"/>
  </si>
  <si>
    <t>자점감사인 포상</t>
    <phoneticPr fontId="3" type="noConversion"/>
  </si>
  <si>
    <t>채권회수 캠페인 포상</t>
    <phoneticPr fontId="3" type="noConversion"/>
  </si>
  <si>
    <t>기부금</t>
    <phoneticPr fontId="3" type="noConversion"/>
  </si>
  <si>
    <t>부산연탄은행 기증</t>
    <phoneticPr fontId="3" type="noConversion"/>
  </si>
  <si>
    <t>성과재무처</t>
    <phoneticPr fontId="3" type="noConversion"/>
  </si>
  <si>
    <t>2014 정부경영평가 성과향사 기여직원 포상</t>
    <phoneticPr fontId="3" type="noConversion"/>
  </si>
  <si>
    <t>경영성과 창출을 위한 우수성과사례 BP 포상</t>
    <phoneticPr fontId="3" type="noConversion"/>
  </si>
  <si>
    <t>.</t>
    <phoneticPr fontId="3" type="noConversion"/>
  </si>
  <si>
    <t>2015년도 잔량 이월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</si>
  <si>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</si>
  <si>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</si>
  <si>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</si>
  <si>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</si>
  <si>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2015년도 고객모니터링 제안서 포상</t>
    <phoneticPr fontId="3" type="noConversion"/>
  </si>
  <si>
    <t>2016년 1분기 통합구매</t>
    <phoneticPr fontId="3" type="noConversion"/>
  </si>
  <si>
    <t>고객만족도 향상 포상</t>
    <phoneticPr fontId="3" type="noConversion"/>
  </si>
  <si>
    <t>15년도 개런티 마스터</t>
    <phoneticPr fontId="3" type="noConversion"/>
  </si>
  <si>
    <t>기획조정실</t>
    <phoneticPr fontId="3" type="noConversion"/>
  </si>
  <si>
    <t>연구개발처</t>
    <phoneticPr fontId="3" type="noConversion"/>
  </si>
  <si>
    <t>직무교육 우수강사 및 교육자 포상</t>
    <phoneticPr fontId="3" type="noConversion"/>
  </si>
  <si>
    <t>학술지 제호 사내공모 포상</t>
    <phoneticPr fontId="3" type="noConversion"/>
  </si>
  <si>
    <t>금융기획실</t>
    <phoneticPr fontId="3" type="noConversion"/>
  </si>
  <si>
    <t>홍보처</t>
    <phoneticPr fontId="3" type="noConversion"/>
  </si>
  <si>
    <t>사업경비-판촉비</t>
    <phoneticPr fontId="3" type="noConversion"/>
  </si>
  <si>
    <t>경비-급여성복리후생비</t>
    <phoneticPr fontId="3" type="noConversion"/>
  </si>
  <si>
    <t>기부금</t>
    <phoneticPr fontId="3" type="noConversion"/>
  </si>
  <si>
    <t>주택업계 워크숍 우수포상</t>
    <phoneticPr fontId="3" type="noConversion"/>
  </si>
  <si>
    <t>창립기념일 기념품</t>
    <phoneticPr fontId="3" type="noConversion"/>
  </si>
  <si>
    <t>사회복지공동 모금회 기부</t>
    <phoneticPr fontId="3" type="noConversion"/>
  </si>
  <si>
    <t>인사처</t>
    <phoneticPr fontId="3" type="noConversion"/>
  </si>
  <si>
    <t>-</t>
    <phoneticPr fontId="3" type="noConversion"/>
  </si>
  <si>
    <t>성과재무처</t>
    <phoneticPr fontId="3" type="noConversion"/>
  </si>
  <si>
    <t>세무퀴즈 포상</t>
    <phoneticPr fontId="3" type="noConversion"/>
  </si>
  <si>
    <t>윤리경영 아이디어공모포상</t>
    <phoneticPr fontId="3" type="noConversion"/>
  </si>
  <si>
    <t>경비-포상비</t>
    <phoneticPr fontId="3" type="noConversion"/>
  </si>
  <si>
    <t>채권관리실</t>
    <phoneticPr fontId="3" type="noConversion"/>
  </si>
  <si>
    <t>기획조정실</t>
    <phoneticPr fontId="3" type="noConversion"/>
  </si>
  <si>
    <t>-</t>
    <phoneticPr fontId="3" type="noConversion"/>
  </si>
  <si>
    <t>연구개발처</t>
    <phoneticPr fontId="3" type="noConversion"/>
  </si>
  <si>
    <t>사업경비-광고선전비</t>
    <phoneticPr fontId="3" type="noConversion"/>
  </si>
  <si>
    <t>사업경비-지급수수료</t>
    <phoneticPr fontId="3" type="noConversion"/>
  </si>
  <si>
    <t>자산매각 브랜드네이밍 포상</t>
    <phoneticPr fontId="3" type="noConversion"/>
  </si>
  <si>
    <t>청렴의 날 윤리퀴즈 포상</t>
    <phoneticPr fontId="3" type="noConversion"/>
  </si>
  <si>
    <t>2016년 3분기 통합구매</t>
    <phoneticPr fontId="3" type="noConversion"/>
  </si>
  <si>
    <t>주택도시금융연구 내부원고료</t>
    <phoneticPr fontId="3" type="noConversion"/>
  </si>
  <si>
    <t>성과재무처</t>
    <phoneticPr fontId="3" type="noConversion"/>
  </si>
  <si>
    <t>윤리퀴즈 포상</t>
    <phoneticPr fontId="3" type="noConversion"/>
  </si>
  <si>
    <t>연구개발처</t>
    <phoneticPr fontId="3" type="noConversion"/>
  </si>
  <si>
    <t>모바일 앱 브랜드네이밍 포상</t>
    <phoneticPr fontId="3" type="noConversion"/>
  </si>
  <si>
    <t>기획조정실</t>
    <phoneticPr fontId="3" type="noConversion"/>
  </si>
  <si>
    <t>감사실</t>
    <phoneticPr fontId="3" type="noConversion"/>
  </si>
  <si>
    <t>성과재무처</t>
    <phoneticPr fontId="3" type="noConversion"/>
  </si>
  <si>
    <t>경비-교육훈련비</t>
    <phoneticPr fontId="3" type="noConversion"/>
  </si>
  <si>
    <t>금융사업본부 워크샵</t>
    <phoneticPr fontId="3" type="noConversion"/>
  </si>
  <si>
    <t>관리본부 워크샵</t>
    <phoneticPr fontId="3" type="noConversion"/>
  </si>
  <si>
    <t>부조리익명신고 개선의견 및 퀴즈 포상</t>
    <phoneticPr fontId="3" type="noConversion"/>
  </si>
  <si>
    <t>관리본부 워크샵 포상비 반환</t>
    <phoneticPr fontId="3" type="noConversion"/>
  </si>
  <si>
    <t>경영전략본부 워크샵</t>
    <phoneticPr fontId="3" type="noConversion"/>
  </si>
  <si>
    <t>2016년 4분기 통합구매</t>
    <phoneticPr fontId="3" type="noConversion"/>
  </si>
  <si>
    <t>2016-11-08 출고분 중 미사용분 환입처리</t>
    <phoneticPr fontId="3" type="noConversion"/>
  </si>
  <si>
    <t>기획조정실</t>
    <phoneticPr fontId="3" type="noConversion"/>
  </si>
  <si>
    <t>성과재무처</t>
    <phoneticPr fontId="3" type="noConversion"/>
  </si>
  <si>
    <t>경영혁신처</t>
    <phoneticPr fontId="3" type="noConversion"/>
  </si>
  <si>
    <t>홍보처</t>
    <phoneticPr fontId="3" type="noConversion"/>
  </si>
  <si>
    <t>경상경비-포상비</t>
    <phoneticPr fontId="3" type="noConversion"/>
  </si>
  <si>
    <t>채권회수 우수사례 포상</t>
    <phoneticPr fontId="3" type="noConversion"/>
  </si>
  <si>
    <t>부채관리 아이디어 포상</t>
    <phoneticPr fontId="3" type="noConversion"/>
  </si>
  <si>
    <t>윤리경영 활동 우수자 포상</t>
    <phoneticPr fontId="3" type="noConversion"/>
  </si>
  <si>
    <t>우수사례(BP)경진 포상</t>
    <phoneticPr fontId="3" type="noConversion"/>
  </si>
  <si>
    <t>경영공시 이용자 만족도</t>
    <phoneticPr fontId="3" type="noConversion"/>
  </si>
  <si>
    <t>6th KPI 포상</t>
    <phoneticPr fontId="3" type="noConversion"/>
  </si>
  <si>
    <t>내부감사 모범사례 포상</t>
    <phoneticPr fontId="3" type="noConversion"/>
  </si>
  <si>
    <t>국정과제 우수사례 포상</t>
    <phoneticPr fontId="3" type="noConversion"/>
  </si>
  <si>
    <t>채권관리 프로세스관련 우수 포상</t>
    <phoneticPr fontId="3" type="noConversion"/>
  </si>
  <si>
    <t>자점감사인 포상</t>
    <phoneticPr fontId="3" type="noConversion"/>
  </si>
  <si>
    <t>사회공헌활동 포상</t>
    <phoneticPr fontId="3" type="noConversion"/>
  </si>
  <si>
    <t>(2016.12월)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</si>
</sst>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4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41" fontId="8" fillId="2" borderId="27" xfId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6" fillId="0" borderId="29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49" fontId="6" fillId="0" borderId="35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zoomScale="85" zoomScaleNormal="85" workbookViewId="0">
      <selection activeCell="H33" sqref="H33:H34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191" t="s">
        <v>18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ht="17.25" x14ac:dyDescent="0.3">
      <c r="A2" s="192" t="s">
        <v>64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</row>
    <row r="3" spans="1:15" ht="17.25" thickBot="1" x14ac:dyDescent="0.35">
      <c r="A3" s="9"/>
      <c r="B3" s="9"/>
      <c r="C3" s="5"/>
      <c r="D3" s="1"/>
      <c r="E3" s="1"/>
      <c r="G3" s="193" t="s">
        <v>0</v>
      </c>
      <c r="H3" s="193"/>
      <c r="I3" s="193"/>
      <c r="J3" s="193"/>
      <c r="K3" s="193"/>
      <c r="L3" s="193"/>
      <c r="M3" s="193"/>
      <c r="N3" s="193"/>
      <c r="O3" s="193"/>
    </row>
    <row r="4" spans="1:15" ht="16.5" customHeight="1" x14ac:dyDescent="0.3">
      <c r="A4" s="194" t="s">
        <v>1</v>
      </c>
      <c r="B4" s="196" t="s">
        <v>2</v>
      </c>
      <c r="C4" s="196" t="s">
        <v>17</v>
      </c>
      <c r="D4" s="196" t="s">
        <v>3</v>
      </c>
      <c r="E4" s="196" t="s">
        <v>4</v>
      </c>
      <c r="F4" s="202" t="s">
        <v>5</v>
      </c>
      <c r="G4" s="203"/>
      <c r="H4" s="203"/>
      <c r="I4" s="204"/>
      <c r="J4" s="198" t="s">
        <v>6</v>
      </c>
      <c r="K4" s="199"/>
      <c r="L4" s="200"/>
      <c r="M4" s="201" t="s">
        <v>7</v>
      </c>
      <c r="N4" s="201"/>
      <c r="O4" s="189" t="s">
        <v>8</v>
      </c>
    </row>
    <row r="5" spans="1:15" x14ac:dyDescent="0.3">
      <c r="A5" s="195"/>
      <c r="B5" s="197"/>
      <c r="C5" s="197"/>
      <c r="D5" s="197"/>
      <c r="E5" s="197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90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179">
        <v>3</v>
      </c>
      <c r="B8" s="172" t="s">
        <v>20</v>
      </c>
      <c r="C8" s="174" t="s">
        <v>24</v>
      </c>
      <c r="D8" s="176" t="s">
        <v>25</v>
      </c>
      <c r="E8" s="176" t="s">
        <v>26</v>
      </c>
      <c r="F8" s="164">
        <v>41740</v>
      </c>
      <c r="G8" s="166">
        <v>10000</v>
      </c>
      <c r="H8" s="166">
        <v>27</v>
      </c>
      <c r="I8" s="166">
        <v>270000</v>
      </c>
      <c r="J8" s="14">
        <v>41744</v>
      </c>
      <c r="K8" s="8">
        <v>3</v>
      </c>
      <c r="L8" s="8">
        <v>30000</v>
      </c>
      <c r="M8" s="166">
        <v>0</v>
      </c>
      <c r="N8" s="166">
        <v>0</v>
      </c>
      <c r="O8" s="15"/>
    </row>
    <row r="9" spans="1:15" s="1" customFormat="1" ht="16.5" customHeight="1" x14ac:dyDescent="0.3">
      <c r="A9" s="180"/>
      <c r="B9" s="181"/>
      <c r="C9" s="182"/>
      <c r="D9" s="183"/>
      <c r="E9" s="183"/>
      <c r="F9" s="184"/>
      <c r="G9" s="185"/>
      <c r="H9" s="185"/>
      <c r="I9" s="185"/>
      <c r="J9" s="14">
        <v>41745</v>
      </c>
      <c r="K9" s="8">
        <v>6</v>
      </c>
      <c r="L9" s="8">
        <v>60000</v>
      </c>
      <c r="M9" s="185"/>
      <c r="N9" s="185"/>
      <c r="O9" s="13"/>
    </row>
    <row r="10" spans="1:15" s="1" customFormat="1" ht="16.5" customHeight="1" x14ac:dyDescent="0.3">
      <c r="A10" s="180"/>
      <c r="B10" s="181"/>
      <c r="C10" s="182"/>
      <c r="D10" s="183"/>
      <c r="E10" s="183"/>
      <c r="F10" s="184"/>
      <c r="G10" s="185"/>
      <c r="H10" s="185"/>
      <c r="I10" s="185"/>
      <c r="J10" s="19">
        <v>41788</v>
      </c>
      <c r="K10" s="20">
        <v>9</v>
      </c>
      <c r="L10" s="20">
        <v>90000</v>
      </c>
      <c r="M10" s="185"/>
      <c r="N10" s="185"/>
      <c r="O10" s="13"/>
    </row>
    <row r="11" spans="1:15" s="1" customFormat="1" ht="16.5" customHeight="1" x14ac:dyDescent="0.3">
      <c r="A11" s="171"/>
      <c r="B11" s="173"/>
      <c r="C11" s="175"/>
      <c r="D11" s="177"/>
      <c r="E11" s="177"/>
      <c r="F11" s="165"/>
      <c r="G11" s="167"/>
      <c r="H11" s="167"/>
      <c r="I11" s="167"/>
      <c r="J11" s="17">
        <v>41803</v>
      </c>
      <c r="K11" s="25">
        <v>9</v>
      </c>
      <c r="L11" s="25">
        <v>90000</v>
      </c>
      <c r="M11" s="167"/>
      <c r="N11" s="167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179">
        <v>5</v>
      </c>
      <c r="B13" s="172" t="s">
        <v>33</v>
      </c>
      <c r="C13" s="172" t="s">
        <v>34</v>
      </c>
      <c r="D13" s="176" t="s">
        <v>35</v>
      </c>
      <c r="E13" s="176" t="s">
        <v>30</v>
      </c>
      <c r="F13" s="164">
        <v>41835</v>
      </c>
      <c r="G13" s="166">
        <v>10000</v>
      </c>
      <c r="H13" s="166">
        <v>2035</v>
      </c>
      <c r="I13" s="166">
        <v>20350000</v>
      </c>
      <c r="J13" s="16">
        <v>41835</v>
      </c>
      <c r="K13" s="8">
        <v>1395</v>
      </c>
      <c r="L13" s="8">
        <v>13950000</v>
      </c>
      <c r="M13" s="162">
        <f>H13-SUM(K13:K17)</f>
        <v>10</v>
      </c>
      <c r="N13" s="162">
        <f>I13-SUM(L13:L17)</f>
        <v>100000</v>
      </c>
      <c r="O13" s="13"/>
    </row>
    <row r="14" spans="1:15" s="1" customFormat="1" ht="16.5" customHeight="1" x14ac:dyDescent="0.3">
      <c r="A14" s="180"/>
      <c r="B14" s="181"/>
      <c r="C14" s="181"/>
      <c r="D14" s="183"/>
      <c r="E14" s="183"/>
      <c r="F14" s="184"/>
      <c r="G14" s="185"/>
      <c r="H14" s="185"/>
      <c r="I14" s="185"/>
      <c r="J14" s="16">
        <v>41836</v>
      </c>
      <c r="K14" s="8">
        <v>530</v>
      </c>
      <c r="L14" s="8">
        <v>5300000</v>
      </c>
      <c r="M14" s="178"/>
      <c r="N14" s="178"/>
      <c r="O14" s="13"/>
    </row>
    <row r="15" spans="1:15" s="1" customFormat="1" ht="16.5" customHeight="1" x14ac:dyDescent="0.3">
      <c r="A15" s="180"/>
      <c r="B15" s="181"/>
      <c r="C15" s="181"/>
      <c r="D15" s="183"/>
      <c r="E15" s="183"/>
      <c r="F15" s="184"/>
      <c r="G15" s="185"/>
      <c r="H15" s="185"/>
      <c r="I15" s="185"/>
      <c r="J15" s="14">
        <v>41852</v>
      </c>
      <c r="K15" s="8">
        <v>75</v>
      </c>
      <c r="L15" s="8">
        <v>750000</v>
      </c>
      <c r="M15" s="178"/>
      <c r="N15" s="178"/>
      <c r="O15" s="13"/>
    </row>
    <row r="16" spans="1:15" s="1" customFormat="1" ht="16.5" customHeight="1" x14ac:dyDescent="0.3">
      <c r="A16" s="180"/>
      <c r="B16" s="181"/>
      <c r="C16" s="181"/>
      <c r="D16" s="183"/>
      <c r="E16" s="183"/>
      <c r="F16" s="184"/>
      <c r="G16" s="185"/>
      <c r="H16" s="185"/>
      <c r="I16" s="185"/>
      <c r="J16" s="14">
        <v>41926</v>
      </c>
      <c r="K16" s="8">
        <v>20</v>
      </c>
      <c r="L16" s="8">
        <v>200000</v>
      </c>
      <c r="M16" s="178"/>
      <c r="N16" s="178"/>
      <c r="O16" s="13"/>
    </row>
    <row r="17" spans="1:15" s="1" customFormat="1" ht="16.5" customHeight="1" x14ac:dyDescent="0.3">
      <c r="A17" s="171"/>
      <c r="B17" s="173"/>
      <c r="C17" s="173"/>
      <c r="D17" s="177"/>
      <c r="E17" s="177"/>
      <c r="F17" s="165"/>
      <c r="G17" s="167"/>
      <c r="H17" s="167"/>
      <c r="I17" s="167"/>
      <c r="J17" s="14">
        <v>41946</v>
      </c>
      <c r="K17" s="8">
        <v>5</v>
      </c>
      <c r="L17" s="8">
        <v>50000</v>
      </c>
      <c r="M17" s="163"/>
      <c r="N17" s="163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179">
        <v>8</v>
      </c>
      <c r="B20" s="172" t="s">
        <v>39</v>
      </c>
      <c r="C20" s="174" t="s">
        <v>37</v>
      </c>
      <c r="D20" s="176" t="s">
        <v>40</v>
      </c>
      <c r="E20" s="176" t="s">
        <v>30</v>
      </c>
      <c r="F20" s="164">
        <v>41862</v>
      </c>
      <c r="G20" s="166">
        <v>10000</v>
      </c>
      <c r="H20" s="166">
        <v>27</v>
      </c>
      <c r="I20" s="166">
        <v>270000</v>
      </c>
      <c r="J20" s="14">
        <v>41862</v>
      </c>
      <c r="K20" s="4">
        <v>9</v>
      </c>
      <c r="L20" s="4">
        <v>90000</v>
      </c>
      <c r="M20" s="166">
        <f>H20-K20-K21-K22</f>
        <v>0</v>
      </c>
      <c r="N20" s="166">
        <f>I20-L20-L21-L22</f>
        <v>0</v>
      </c>
      <c r="O20" s="15"/>
    </row>
    <row r="21" spans="1:15" s="1" customFormat="1" ht="16.5" customHeight="1" x14ac:dyDescent="0.3">
      <c r="A21" s="180"/>
      <c r="B21" s="181"/>
      <c r="C21" s="182"/>
      <c r="D21" s="183"/>
      <c r="E21" s="183"/>
      <c r="F21" s="184"/>
      <c r="G21" s="185"/>
      <c r="H21" s="185"/>
      <c r="I21" s="185"/>
      <c r="J21" s="14">
        <v>41886</v>
      </c>
      <c r="K21" s="4">
        <v>9</v>
      </c>
      <c r="L21" s="4">
        <v>90000</v>
      </c>
      <c r="M21" s="185"/>
      <c r="N21" s="185"/>
      <c r="O21" s="15"/>
    </row>
    <row r="22" spans="1:15" s="1" customFormat="1" ht="16.5" customHeight="1" x14ac:dyDescent="0.3">
      <c r="A22" s="171"/>
      <c r="B22" s="173"/>
      <c r="C22" s="175"/>
      <c r="D22" s="177"/>
      <c r="E22" s="177"/>
      <c r="F22" s="165"/>
      <c r="G22" s="167"/>
      <c r="H22" s="167"/>
      <c r="I22" s="167"/>
      <c r="J22" s="14">
        <v>41928</v>
      </c>
      <c r="K22" s="4">
        <v>9</v>
      </c>
      <c r="L22" s="4">
        <v>90000</v>
      </c>
      <c r="M22" s="167"/>
      <c r="N22" s="167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170">
        <f t="shared" si="0"/>
        <v>19</v>
      </c>
      <c r="B33" s="172" t="s">
        <v>39</v>
      </c>
      <c r="C33" s="174" t="s">
        <v>37</v>
      </c>
      <c r="D33" s="176" t="s">
        <v>40</v>
      </c>
      <c r="E33" s="176" t="s">
        <v>30</v>
      </c>
      <c r="F33" s="164">
        <v>41953</v>
      </c>
      <c r="G33" s="166">
        <v>10000</v>
      </c>
      <c r="H33" s="166">
        <v>18</v>
      </c>
      <c r="I33" s="168">
        <v>180000</v>
      </c>
      <c r="J33" s="14">
        <v>41954</v>
      </c>
      <c r="K33" s="4">
        <v>9</v>
      </c>
      <c r="L33" s="4">
        <v>90000</v>
      </c>
      <c r="M33" s="162">
        <f>H33-K33-K34</f>
        <v>0</v>
      </c>
      <c r="N33" s="162">
        <f>I33-L33-L34</f>
        <v>0</v>
      </c>
      <c r="O33" s="15"/>
    </row>
    <row r="34" spans="1:15" s="1" customFormat="1" ht="16.5" customHeight="1" x14ac:dyDescent="0.3">
      <c r="A34" s="171"/>
      <c r="B34" s="173"/>
      <c r="C34" s="175"/>
      <c r="D34" s="177"/>
      <c r="E34" s="177"/>
      <c r="F34" s="165"/>
      <c r="G34" s="167"/>
      <c r="H34" s="167"/>
      <c r="I34" s="169"/>
      <c r="J34" s="14">
        <v>41977</v>
      </c>
      <c r="K34" s="4">
        <v>9</v>
      </c>
      <c r="L34" s="4">
        <v>90000</v>
      </c>
      <c r="M34" s="163"/>
      <c r="N34" s="163"/>
      <c r="O34" s="15"/>
    </row>
    <row r="35" spans="1:15" s="1" customFormat="1" ht="16.5" customHeight="1" x14ac:dyDescent="0.3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186" t="s">
        <v>11</v>
      </c>
      <c r="B46" s="187"/>
      <c r="C46" s="187"/>
      <c r="D46" s="187"/>
      <c r="E46" s="188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A8:A11"/>
    <mergeCell ref="E8:E11"/>
    <mergeCell ref="F8:F11"/>
    <mergeCell ref="G8:G11"/>
    <mergeCell ref="C8:C11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33:A34"/>
    <mergeCell ref="B33:B34"/>
    <mergeCell ref="C33:C34"/>
    <mergeCell ref="D33:D34"/>
    <mergeCell ref="E33:E34"/>
    <mergeCell ref="N33:N34"/>
    <mergeCell ref="F33:F34"/>
    <mergeCell ref="G33:G34"/>
    <mergeCell ref="H33:H34"/>
    <mergeCell ref="I33:I34"/>
    <mergeCell ref="M33:M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showGridLines="0" zoomScale="85" zoomScaleNormal="85" workbookViewId="0">
      <pane ySplit="5" topLeftCell="A36" activePane="bottomLeft" state="frozen"/>
      <selection pane="bottomLeft" activeCell="I68" sqref="I68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4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191" t="s">
        <v>18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ht="17.25" x14ac:dyDescent="0.3">
      <c r="A2" s="192" t="s">
        <v>164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</row>
    <row r="3" spans="1:15" ht="17.25" thickBot="1" x14ac:dyDescent="0.35">
      <c r="A3" s="9"/>
      <c r="B3" s="9"/>
      <c r="C3" s="5"/>
      <c r="G3" s="193" t="s">
        <v>0</v>
      </c>
      <c r="H3" s="193"/>
      <c r="I3" s="193"/>
      <c r="J3" s="193"/>
      <c r="K3" s="193"/>
      <c r="L3" s="193"/>
      <c r="M3" s="193"/>
      <c r="N3" s="193"/>
      <c r="O3" s="193"/>
    </row>
    <row r="4" spans="1:15" ht="16.5" customHeight="1" x14ac:dyDescent="0.3">
      <c r="A4" s="194" t="s">
        <v>1</v>
      </c>
      <c r="B4" s="196" t="s">
        <v>2</v>
      </c>
      <c r="C4" s="196" t="s">
        <v>17</v>
      </c>
      <c r="D4" s="196" t="s">
        <v>85</v>
      </c>
      <c r="E4" s="196" t="s">
        <v>4</v>
      </c>
      <c r="F4" s="202" t="s">
        <v>5</v>
      </c>
      <c r="G4" s="203"/>
      <c r="H4" s="203"/>
      <c r="I4" s="204"/>
      <c r="J4" s="198" t="s">
        <v>6</v>
      </c>
      <c r="K4" s="199"/>
      <c r="L4" s="200"/>
      <c r="M4" s="201" t="s">
        <v>7</v>
      </c>
      <c r="N4" s="201"/>
      <c r="O4" s="189" t="s">
        <v>8</v>
      </c>
    </row>
    <row r="5" spans="1:15" x14ac:dyDescent="0.3">
      <c r="A5" s="195"/>
      <c r="B5" s="197"/>
      <c r="C5" s="197"/>
      <c r="D5" s="197"/>
      <c r="E5" s="197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90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172" t="s">
        <v>88</v>
      </c>
      <c r="C8" s="174" t="s">
        <v>89</v>
      </c>
      <c r="D8" s="176" t="s">
        <v>90</v>
      </c>
      <c r="E8" s="176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173"/>
      <c r="C9" s="175"/>
      <c r="D9" s="177"/>
      <c r="E9" s="177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 x14ac:dyDescent="0.3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 x14ac:dyDescent="0.3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 x14ac:dyDescent="0.3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 x14ac:dyDescent="0.3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 x14ac:dyDescent="0.3">
      <c r="A19" s="12">
        <v>14</v>
      </c>
      <c r="B19" s="172" t="s">
        <v>112</v>
      </c>
      <c r="C19" s="174" t="s">
        <v>109</v>
      </c>
      <c r="D19" s="176" t="s">
        <v>110</v>
      </c>
      <c r="E19" s="176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 x14ac:dyDescent="0.3">
      <c r="A20" s="12">
        <v>15</v>
      </c>
      <c r="B20" s="173"/>
      <c r="C20" s="175"/>
      <c r="D20" s="177"/>
      <c r="E20" s="177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 x14ac:dyDescent="0.3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 x14ac:dyDescent="0.3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 x14ac:dyDescent="0.3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 x14ac:dyDescent="0.3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 x14ac:dyDescent="0.3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 x14ac:dyDescent="0.3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 x14ac:dyDescent="0.3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 x14ac:dyDescent="0.3">
      <c r="A28" s="62">
        <f t="shared" si="11"/>
        <v>23</v>
      </c>
      <c r="B28" s="172" t="s">
        <v>129</v>
      </c>
      <c r="C28" s="174" t="s">
        <v>93</v>
      </c>
      <c r="D28" s="176" t="s">
        <v>130</v>
      </c>
      <c r="E28" s="176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 x14ac:dyDescent="0.3">
      <c r="A29" s="62">
        <f t="shared" si="11"/>
        <v>24</v>
      </c>
      <c r="B29" s="173"/>
      <c r="C29" s="175"/>
      <c r="D29" s="177"/>
      <c r="E29" s="177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 x14ac:dyDescent="0.3">
      <c r="A30" s="69">
        <f t="shared" si="11"/>
        <v>25</v>
      </c>
      <c r="B30" s="172" t="s">
        <v>132</v>
      </c>
      <c r="C30" s="174" t="s">
        <v>133</v>
      </c>
      <c r="D30" s="176" t="s">
        <v>134</v>
      </c>
      <c r="E30" s="176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 x14ac:dyDescent="0.3">
      <c r="A31" s="69">
        <f t="shared" si="11"/>
        <v>26</v>
      </c>
      <c r="B31" s="173"/>
      <c r="C31" s="175"/>
      <c r="D31" s="177"/>
      <c r="E31" s="177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 x14ac:dyDescent="0.3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 x14ac:dyDescent="0.3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 x14ac:dyDescent="0.3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 x14ac:dyDescent="0.3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 x14ac:dyDescent="0.3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 x14ac:dyDescent="0.3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 x14ac:dyDescent="0.3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 x14ac:dyDescent="0.3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 x14ac:dyDescent="0.3">
      <c r="A40" s="84">
        <v>35</v>
      </c>
      <c r="B40" s="89" t="s">
        <v>147</v>
      </c>
      <c r="C40" s="88" t="s">
        <v>148</v>
      </c>
      <c r="D40" s="85" t="s">
        <v>149</v>
      </c>
      <c r="E40" s="85" t="s">
        <v>75</v>
      </c>
      <c r="F40" s="86"/>
      <c r="G40" s="87"/>
      <c r="H40" s="87"/>
      <c r="I40" s="90"/>
      <c r="J40" s="86">
        <v>42248</v>
      </c>
      <c r="K40" s="90">
        <v>50</v>
      </c>
      <c r="L40" s="90">
        <v>500000</v>
      </c>
      <c r="M40" s="8">
        <f t="shared" ref="M40:M43" si="32">M39+H40-K40</f>
        <v>2006</v>
      </c>
      <c r="N40" s="8">
        <f t="shared" ref="N40:N43" si="33">N39+I40-L40</f>
        <v>20060000</v>
      </c>
      <c r="O40" s="42"/>
    </row>
    <row r="41" spans="1:15" ht="16.5" customHeight="1" x14ac:dyDescent="0.3">
      <c r="A41" s="84">
        <v>36</v>
      </c>
      <c r="B41" s="89" t="s">
        <v>150</v>
      </c>
      <c r="C41" s="88" t="s">
        <v>151</v>
      </c>
      <c r="D41" s="85" t="s">
        <v>152</v>
      </c>
      <c r="E41" s="85" t="s">
        <v>153</v>
      </c>
      <c r="F41" s="86"/>
      <c r="G41" s="87"/>
      <c r="H41" s="87"/>
      <c r="I41" s="90"/>
      <c r="J41" s="86">
        <v>42248</v>
      </c>
      <c r="K41" s="90">
        <v>30</v>
      </c>
      <c r="L41" s="90">
        <v>300000</v>
      </c>
      <c r="M41" s="8">
        <f t="shared" si="32"/>
        <v>1976</v>
      </c>
      <c r="N41" s="8">
        <f t="shared" si="33"/>
        <v>19760000</v>
      </c>
      <c r="O41" s="42"/>
    </row>
    <row r="42" spans="1:15" ht="16.5" customHeight="1" x14ac:dyDescent="0.3">
      <c r="A42" s="84">
        <v>37</v>
      </c>
      <c r="B42" s="89" t="s">
        <v>88</v>
      </c>
      <c r="C42" s="88" t="s">
        <v>21</v>
      </c>
      <c r="D42" s="85" t="s">
        <v>121</v>
      </c>
      <c r="E42" s="85" t="s">
        <v>75</v>
      </c>
      <c r="F42" s="86"/>
      <c r="G42" s="87"/>
      <c r="H42" s="87"/>
      <c r="I42" s="90"/>
      <c r="J42" s="86">
        <v>42256</v>
      </c>
      <c r="K42" s="90">
        <v>9</v>
      </c>
      <c r="L42" s="90">
        <v>90000</v>
      </c>
      <c r="M42" s="8">
        <f t="shared" si="32"/>
        <v>1967</v>
      </c>
      <c r="N42" s="8">
        <f t="shared" si="33"/>
        <v>19670000</v>
      </c>
      <c r="O42" s="42"/>
    </row>
    <row r="43" spans="1:15" ht="16.5" customHeight="1" x14ac:dyDescent="0.3">
      <c r="A43" s="84">
        <v>38</v>
      </c>
      <c r="B43" s="89" t="s">
        <v>88</v>
      </c>
      <c r="C43" s="88" t="s">
        <v>21</v>
      </c>
      <c r="D43" s="85" t="s">
        <v>154</v>
      </c>
      <c r="E43" s="85" t="s">
        <v>75</v>
      </c>
      <c r="F43" s="77"/>
      <c r="G43" s="78"/>
      <c r="H43" s="78"/>
      <c r="I43" s="79"/>
      <c r="J43" s="77">
        <v>42270</v>
      </c>
      <c r="K43" s="79">
        <v>30</v>
      </c>
      <c r="L43" s="79">
        <v>300000</v>
      </c>
      <c r="M43" s="8">
        <f t="shared" si="32"/>
        <v>1937</v>
      </c>
      <c r="N43" s="8">
        <f t="shared" si="33"/>
        <v>19370000</v>
      </c>
      <c r="O43" s="42"/>
    </row>
    <row r="44" spans="1:15" ht="16.5" customHeight="1" x14ac:dyDescent="0.3">
      <c r="A44" s="97">
        <v>39</v>
      </c>
      <c r="B44" s="94" t="s">
        <v>88</v>
      </c>
      <c r="C44" s="95" t="s">
        <v>21</v>
      </c>
      <c r="D44" s="96" t="s">
        <v>155</v>
      </c>
      <c r="E44" s="96" t="s">
        <v>75</v>
      </c>
      <c r="F44" s="91"/>
      <c r="G44" s="92"/>
      <c r="H44" s="92"/>
      <c r="I44" s="93"/>
      <c r="J44" s="91">
        <v>42284</v>
      </c>
      <c r="K44" s="93">
        <v>9</v>
      </c>
      <c r="L44" s="93">
        <v>90000</v>
      </c>
      <c r="M44" s="8">
        <f t="shared" ref="M44:M49" si="34">M43+H44-K44</f>
        <v>1928</v>
      </c>
      <c r="N44" s="8">
        <f t="shared" ref="N44:N49" si="35">N43+I44-L44</f>
        <v>19280000</v>
      </c>
      <c r="O44" s="42"/>
    </row>
    <row r="45" spans="1:15" ht="16.5" customHeight="1" x14ac:dyDescent="0.3">
      <c r="A45" s="97">
        <v>40</v>
      </c>
      <c r="B45" s="94" t="s">
        <v>140</v>
      </c>
      <c r="C45" s="95" t="s">
        <v>117</v>
      </c>
      <c r="D45" s="96" t="s">
        <v>118</v>
      </c>
      <c r="E45" s="96" t="s">
        <v>75</v>
      </c>
      <c r="F45" s="91"/>
      <c r="G45" s="92"/>
      <c r="H45" s="92"/>
      <c r="I45" s="93"/>
      <c r="J45" s="91">
        <v>42285</v>
      </c>
      <c r="K45" s="93">
        <v>100</v>
      </c>
      <c r="L45" s="93">
        <v>1000000</v>
      </c>
      <c r="M45" s="8">
        <f t="shared" si="34"/>
        <v>1828</v>
      </c>
      <c r="N45" s="8">
        <f t="shared" si="35"/>
        <v>18280000</v>
      </c>
      <c r="O45" s="42"/>
    </row>
    <row r="46" spans="1:15" ht="16.5" customHeight="1" x14ac:dyDescent="0.3">
      <c r="A46" s="97">
        <v>41</v>
      </c>
      <c r="B46" s="94" t="s">
        <v>156</v>
      </c>
      <c r="C46" s="95" t="s">
        <v>21</v>
      </c>
      <c r="D46" s="96" t="s">
        <v>158</v>
      </c>
      <c r="E46" s="96" t="s">
        <v>157</v>
      </c>
      <c r="F46" s="91">
        <v>42300</v>
      </c>
      <c r="G46" s="92">
        <v>10000</v>
      </c>
      <c r="H46" s="92">
        <v>50</v>
      </c>
      <c r="I46" s="93">
        <v>500000</v>
      </c>
      <c r="J46" s="91">
        <v>42300</v>
      </c>
      <c r="K46" s="93">
        <v>50</v>
      </c>
      <c r="L46" s="93">
        <v>500000</v>
      </c>
      <c r="M46" s="8">
        <f t="shared" si="34"/>
        <v>1828</v>
      </c>
      <c r="N46" s="8">
        <f t="shared" si="35"/>
        <v>18280000</v>
      </c>
      <c r="O46" s="42"/>
    </row>
    <row r="47" spans="1:15" ht="16.5" customHeight="1" x14ac:dyDescent="0.3">
      <c r="A47" s="97">
        <v>42</v>
      </c>
      <c r="B47" s="94" t="s">
        <v>88</v>
      </c>
      <c r="C47" s="95" t="s">
        <v>21</v>
      </c>
      <c r="D47" s="96" t="s">
        <v>159</v>
      </c>
      <c r="E47" s="96" t="s">
        <v>75</v>
      </c>
      <c r="F47" s="91"/>
      <c r="G47" s="92"/>
      <c r="H47" s="92"/>
      <c r="I47" s="93"/>
      <c r="J47" s="91">
        <v>42304</v>
      </c>
      <c r="K47" s="93">
        <v>45</v>
      </c>
      <c r="L47" s="93">
        <v>450000</v>
      </c>
      <c r="M47" s="8">
        <f t="shared" si="34"/>
        <v>1783</v>
      </c>
      <c r="N47" s="8">
        <f t="shared" si="35"/>
        <v>17830000</v>
      </c>
      <c r="O47" s="42"/>
    </row>
    <row r="48" spans="1:15" ht="16.5" customHeight="1" x14ac:dyDescent="0.3">
      <c r="A48" s="97">
        <v>43</v>
      </c>
      <c r="B48" s="94" t="s">
        <v>72</v>
      </c>
      <c r="C48" s="95" t="s">
        <v>21</v>
      </c>
      <c r="D48" s="96" t="s">
        <v>160</v>
      </c>
      <c r="E48" s="96" t="s">
        <v>75</v>
      </c>
      <c r="F48" s="91"/>
      <c r="G48" s="92"/>
      <c r="H48" s="92"/>
      <c r="I48" s="93"/>
      <c r="J48" s="91">
        <v>42304</v>
      </c>
      <c r="K48" s="93">
        <v>60</v>
      </c>
      <c r="L48" s="93">
        <v>600000</v>
      </c>
      <c r="M48" s="8">
        <f t="shared" si="34"/>
        <v>1723</v>
      </c>
      <c r="N48" s="8">
        <f t="shared" si="35"/>
        <v>17230000</v>
      </c>
      <c r="O48" s="42"/>
    </row>
    <row r="49" spans="1:15" ht="16.5" customHeight="1" x14ac:dyDescent="0.3">
      <c r="A49" s="97">
        <v>44</v>
      </c>
      <c r="B49" s="94" t="s">
        <v>98</v>
      </c>
      <c r="C49" s="95" t="s">
        <v>21</v>
      </c>
      <c r="D49" s="96" t="s">
        <v>161</v>
      </c>
      <c r="E49" s="96" t="s">
        <v>75</v>
      </c>
      <c r="F49" s="91"/>
      <c r="G49" s="92"/>
      <c r="H49" s="92"/>
      <c r="I49" s="93"/>
      <c r="J49" s="91">
        <v>42305</v>
      </c>
      <c r="K49" s="93">
        <v>90</v>
      </c>
      <c r="L49" s="93">
        <v>900000</v>
      </c>
      <c r="M49" s="8">
        <f t="shared" si="34"/>
        <v>1633</v>
      </c>
      <c r="N49" s="8">
        <f t="shared" si="35"/>
        <v>16330000</v>
      </c>
      <c r="O49" s="42"/>
    </row>
    <row r="50" spans="1:15" ht="16.5" customHeight="1" x14ac:dyDescent="0.3">
      <c r="A50" s="97">
        <v>45</v>
      </c>
      <c r="B50" s="94" t="s">
        <v>62</v>
      </c>
      <c r="C50" s="95" t="s">
        <v>93</v>
      </c>
      <c r="D50" s="96" t="s">
        <v>162</v>
      </c>
      <c r="E50" s="96" t="s">
        <v>75</v>
      </c>
      <c r="F50" s="91"/>
      <c r="G50" s="92"/>
      <c r="H50" s="92"/>
      <c r="I50" s="93"/>
      <c r="J50" s="91">
        <v>42306</v>
      </c>
      <c r="K50" s="93">
        <v>150</v>
      </c>
      <c r="L50" s="93">
        <v>1500000</v>
      </c>
      <c r="M50" s="8">
        <f t="shared" ref="M50:M51" si="36">M49+H50-K50</f>
        <v>1483</v>
      </c>
      <c r="N50" s="8">
        <f t="shared" ref="N50:N51" si="37">N49+I50-L50</f>
        <v>14830000</v>
      </c>
      <c r="O50" s="42"/>
    </row>
    <row r="51" spans="1:15" ht="16.5" customHeight="1" x14ac:dyDescent="0.3">
      <c r="A51" s="97">
        <v>46</v>
      </c>
      <c r="B51" s="94" t="s">
        <v>143</v>
      </c>
      <c r="C51" s="95" t="s">
        <v>93</v>
      </c>
      <c r="D51" s="96" t="s">
        <v>163</v>
      </c>
      <c r="E51" s="96" t="s">
        <v>75</v>
      </c>
      <c r="F51" s="91"/>
      <c r="G51" s="92"/>
      <c r="H51" s="92"/>
      <c r="I51" s="93"/>
      <c r="J51" s="91">
        <v>42306</v>
      </c>
      <c r="K51" s="93">
        <v>30</v>
      </c>
      <c r="L51" s="93">
        <v>300000</v>
      </c>
      <c r="M51" s="8">
        <f t="shared" si="36"/>
        <v>1453</v>
      </c>
      <c r="N51" s="8">
        <f t="shared" si="37"/>
        <v>14530000</v>
      </c>
      <c r="O51" s="42"/>
    </row>
    <row r="52" spans="1:15" ht="16.5" customHeight="1" x14ac:dyDescent="0.3">
      <c r="A52" s="98">
        <v>47</v>
      </c>
      <c r="B52" s="103" t="s">
        <v>88</v>
      </c>
      <c r="C52" s="102" t="s">
        <v>21</v>
      </c>
      <c r="D52" s="99" t="s">
        <v>121</v>
      </c>
      <c r="E52" s="99" t="s">
        <v>75</v>
      </c>
      <c r="F52" s="100"/>
      <c r="G52" s="101"/>
      <c r="H52" s="101"/>
      <c r="I52" s="104"/>
      <c r="J52" s="100">
        <v>42311</v>
      </c>
      <c r="K52" s="104">
        <v>9</v>
      </c>
      <c r="L52" s="104">
        <v>90000</v>
      </c>
      <c r="M52" s="8">
        <f>M51+H52-K52</f>
        <v>1444</v>
      </c>
      <c r="N52" s="8">
        <f>N51+I52-L52</f>
        <v>14440000</v>
      </c>
      <c r="O52" s="42"/>
    </row>
    <row r="53" spans="1:15" ht="16.5" customHeight="1" x14ac:dyDescent="0.3">
      <c r="A53" s="111">
        <v>48</v>
      </c>
      <c r="B53" s="108" t="s">
        <v>166</v>
      </c>
      <c r="C53" s="109" t="s">
        <v>166</v>
      </c>
      <c r="D53" s="3" t="s">
        <v>165</v>
      </c>
      <c r="E53" s="110" t="s">
        <v>75</v>
      </c>
      <c r="F53" s="105">
        <v>42339</v>
      </c>
      <c r="G53" s="106">
        <v>10000</v>
      </c>
      <c r="H53" s="106">
        <v>3011</v>
      </c>
      <c r="I53" s="107">
        <f>G53*H53</f>
        <v>30110000</v>
      </c>
      <c r="J53" s="105"/>
      <c r="K53" s="107"/>
      <c r="L53" s="107"/>
      <c r="M53" s="8">
        <f>M52+H53-K53</f>
        <v>4455</v>
      </c>
      <c r="N53" s="8">
        <f t="shared" ref="N53:N66" si="38">N52+I53-L53</f>
        <v>44550000</v>
      </c>
      <c r="O53" s="42"/>
    </row>
    <row r="54" spans="1:15" ht="16.5" customHeight="1" x14ac:dyDescent="0.3">
      <c r="A54" s="111">
        <v>49</v>
      </c>
      <c r="B54" s="108" t="s">
        <v>167</v>
      </c>
      <c r="C54" s="109" t="s">
        <v>93</v>
      </c>
      <c r="D54" s="110" t="s">
        <v>168</v>
      </c>
      <c r="E54" s="110" t="s">
        <v>75</v>
      </c>
      <c r="F54" s="105"/>
      <c r="G54" s="106"/>
      <c r="H54" s="106"/>
      <c r="I54" s="107"/>
      <c r="J54" s="105">
        <v>42339</v>
      </c>
      <c r="K54" s="107">
        <v>149</v>
      </c>
      <c r="L54" s="107">
        <f>K54*10000</f>
        <v>1490000</v>
      </c>
      <c r="M54" s="8">
        <f t="shared" ref="M54:M66" si="39">M53+H54-K54</f>
        <v>4306</v>
      </c>
      <c r="N54" s="8">
        <f t="shared" si="38"/>
        <v>43060000</v>
      </c>
      <c r="O54" s="42"/>
    </row>
    <row r="55" spans="1:15" ht="16.5" customHeight="1" x14ac:dyDescent="0.3">
      <c r="A55" s="111">
        <v>50</v>
      </c>
      <c r="B55" s="108" t="s">
        <v>119</v>
      </c>
      <c r="C55" s="109" t="s">
        <v>21</v>
      </c>
      <c r="D55" s="110" t="s">
        <v>169</v>
      </c>
      <c r="E55" s="110" t="s">
        <v>75</v>
      </c>
      <c r="F55" s="105"/>
      <c r="G55" s="106"/>
      <c r="H55" s="106"/>
      <c r="I55" s="107"/>
      <c r="J55" s="105">
        <v>42339</v>
      </c>
      <c r="K55" s="107">
        <v>62</v>
      </c>
      <c r="L55" s="107">
        <f t="shared" ref="L55:L66" si="40">K55*10000</f>
        <v>620000</v>
      </c>
      <c r="M55" s="8">
        <f t="shared" si="39"/>
        <v>4244</v>
      </c>
      <c r="N55" s="8">
        <f t="shared" si="38"/>
        <v>42440000</v>
      </c>
      <c r="O55" s="42"/>
    </row>
    <row r="56" spans="1:15" ht="16.5" customHeight="1" x14ac:dyDescent="0.3">
      <c r="A56" s="111">
        <v>51</v>
      </c>
      <c r="B56" s="108" t="s">
        <v>143</v>
      </c>
      <c r="C56" s="109" t="s">
        <v>104</v>
      </c>
      <c r="D56" s="110" t="s">
        <v>105</v>
      </c>
      <c r="E56" s="110" t="s">
        <v>75</v>
      </c>
      <c r="F56" s="105"/>
      <c r="G56" s="106"/>
      <c r="H56" s="106"/>
      <c r="I56" s="107"/>
      <c r="J56" s="105">
        <v>42339</v>
      </c>
      <c r="K56" s="107">
        <v>30</v>
      </c>
      <c r="L56" s="107">
        <f t="shared" si="40"/>
        <v>300000</v>
      </c>
      <c r="M56" s="8">
        <f t="shared" si="39"/>
        <v>4214</v>
      </c>
      <c r="N56" s="8">
        <f t="shared" si="38"/>
        <v>42140000</v>
      </c>
      <c r="O56" s="42"/>
    </row>
    <row r="57" spans="1:15" ht="16.5" customHeight="1" x14ac:dyDescent="0.3">
      <c r="A57" s="111">
        <v>52</v>
      </c>
      <c r="B57" s="108" t="s">
        <v>98</v>
      </c>
      <c r="C57" s="109" t="s">
        <v>21</v>
      </c>
      <c r="D57" s="110" t="s">
        <v>170</v>
      </c>
      <c r="E57" s="110" t="s">
        <v>75</v>
      </c>
      <c r="F57" s="105"/>
      <c r="G57" s="106"/>
      <c r="H57" s="106"/>
      <c r="I57" s="107"/>
      <c r="J57" s="105">
        <v>42339</v>
      </c>
      <c r="K57" s="107">
        <v>60</v>
      </c>
      <c r="L57" s="107">
        <f t="shared" si="40"/>
        <v>600000</v>
      </c>
      <c r="M57" s="8">
        <f t="shared" si="39"/>
        <v>4154</v>
      </c>
      <c r="N57" s="8">
        <f t="shared" si="38"/>
        <v>41540000</v>
      </c>
      <c r="O57" s="42"/>
    </row>
    <row r="58" spans="1:15" ht="16.5" customHeight="1" x14ac:dyDescent="0.3">
      <c r="A58" s="111">
        <v>53</v>
      </c>
      <c r="B58" s="108" t="s">
        <v>140</v>
      </c>
      <c r="C58" s="109" t="s">
        <v>21</v>
      </c>
      <c r="D58" s="110" t="s">
        <v>171</v>
      </c>
      <c r="E58" s="110" t="s">
        <v>75</v>
      </c>
      <c r="F58" s="105"/>
      <c r="G58" s="106"/>
      <c r="H58" s="106"/>
      <c r="I58" s="107"/>
      <c r="J58" s="105">
        <v>42340</v>
      </c>
      <c r="K58" s="107">
        <v>240</v>
      </c>
      <c r="L58" s="107">
        <f t="shared" si="40"/>
        <v>2400000</v>
      </c>
      <c r="M58" s="8">
        <f t="shared" si="39"/>
        <v>3914</v>
      </c>
      <c r="N58" s="8">
        <f t="shared" si="38"/>
        <v>39140000</v>
      </c>
      <c r="O58" s="42"/>
    </row>
    <row r="59" spans="1:15" ht="16.5" customHeight="1" x14ac:dyDescent="0.3">
      <c r="A59" s="111">
        <v>54</v>
      </c>
      <c r="B59" s="108" t="s">
        <v>119</v>
      </c>
      <c r="C59" s="109" t="s">
        <v>21</v>
      </c>
      <c r="D59" s="110" t="s">
        <v>121</v>
      </c>
      <c r="E59" s="110" t="s">
        <v>75</v>
      </c>
      <c r="F59" s="105"/>
      <c r="G59" s="106"/>
      <c r="H59" s="106"/>
      <c r="I59" s="107"/>
      <c r="J59" s="105">
        <v>42346</v>
      </c>
      <c r="K59" s="107">
        <v>9</v>
      </c>
      <c r="L59" s="107">
        <f t="shared" si="40"/>
        <v>90000</v>
      </c>
      <c r="M59" s="8">
        <f t="shared" si="39"/>
        <v>3905</v>
      </c>
      <c r="N59" s="8">
        <f t="shared" si="38"/>
        <v>39050000</v>
      </c>
      <c r="O59" s="42"/>
    </row>
    <row r="60" spans="1:15" ht="16.5" customHeight="1" x14ac:dyDescent="0.3">
      <c r="A60" s="111">
        <v>55</v>
      </c>
      <c r="B60" s="108" t="s">
        <v>72</v>
      </c>
      <c r="C60" s="109" t="s">
        <v>21</v>
      </c>
      <c r="D60" s="110" t="s">
        <v>172</v>
      </c>
      <c r="E60" s="110" t="s">
        <v>75</v>
      </c>
      <c r="F60" s="105"/>
      <c r="G60" s="106"/>
      <c r="H60" s="106"/>
      <c r="I60" s="107"/>
      <c r="J60" s="105">
        <v>42346</v>
      </c>
      <c r="K60" s="107">
        <v>70</v>
      </c>
      <c r="L60" s="107">
        <f t="shared" si="40"/>
        <v>700000</v>
      </c>
      <c r="M60" s="8">
        <f t="shared" si="39"/>
        <v>3835</v>
      </c>
      <c r="N60" s="8">
        <f t="shared" si="38"/>
        <v>38350000</v>
      </c>
      <c r="O60" s="42"/>
    </row>
    <row r="61" spans="1:15" ht="16.5" customHeight="1" x14ac:dyDescent="0.3">
      <c r="A61" s="111">
        <v>56</v>
      </c>
      <c r="B61" s="108" t="s">
        <v>129</v>
      </c>
      <c r="C61" s="109" t="s">
        <v>93</v>
      </c>
      <c r="D61" s="110" t="s">
        <v>173</v>
      </c>
      <c r="E61" s="110" t="s">
        <v>75</v>
      </c>
      <c r="F61" s="105"/>
      <c r="G61" s="106"/>
      <c r="H61" s="106"/>
      <c r="I61" s="107"/>
      <c r="J61" s="105">
        <v>42347</v>
      </c>
      <c r="K61" s="107">
        <v>200</v>
      </c>
      <c r="L61" s="107">
        <f t="shared" si="40"/>
        <v>2000000</v>
      </c>
      <c r="M61" s="8">
        <f t="shared" si="39"/>
        <v>3635</v>
      </c>
      <c r="N61" s="8">
        <f t="shared" si="38"/>
        <v>36350000</v>
      </c>
      <c r="O61" s="42"/>
    </row>
    <row r="62" spans="1:15" ht="16.5" customHeight="1" x14ac:dyDescent="0.3">
      <c r="A62" s="111">
        <v>57</v>
      </c>
      <c r="B62" s="108" t="s">
        <v>140</v>
      </c>
      <c r="C62" s="109" t="s">
        <v>21</v>
      </c>
      <c r="D62" s="110" t="s">
        <v>174</v>
      </c>
      <c r="E62" s="110" t="s">
        <v>75</v>
      </c>
      <c r="F62" s="105"/>
      <c r="G62" s="106"/>
      <c r="H62" s="106"/>
      <c r="I62" s="107"/>
      <c r="J62" s="105">
        <v>42353</v>
      </c>
      <c r="K62" s="107">
        <v>160</v>
      </c>
      <c r="L62" s="107">
        <f t="shared" si="40"/>
        <v>1600000</v>
      </c>
      <c r="M62" s="8">
        <f t="shared" si="39"/>
        <v>3475</v>
      </c>
      <c r="N62" s="8">
        <f t="shared" si="38"/>
        <v>34750000</v>
      </c>
      <c r="O62" s="42"/>
    </row>
    <row r="63" spans="1:15" ht="16.5" customHeight="1" x14ac:dyDescent="0.3">
      <c r="A63" s="111">
        <v>58</v>
      </c>
      <c r="B63" s="108" t="s">
        <v>129</v>
      </c>
      <c r="C63" s="109" t="s">
        <v>21</v>
      </c>
      <c r="D63" s="110" t="s">
        <v>175</v>
      </c>
      <c r="E63" s="110" t="s">
        <v>75</v>
      </c>
      <c r="F63" s="105"/>
      <c r="G63" s="106"/>
      <c r="H63" s="106"/>
      <c r="I63" s="107"/>
      <c r="J63" s="105">
        <v>42360</v>
      </c>
      <c r="K63" s="107">
        <v>640</v>
      </c>
      <c r="L63" s="107">
        <f t="shared" si="40"/>
        <v>6400000</v>
      </c>
      <c r="M63" s="8">
        <f>M62+H63-K63</f>
        <v>2835</v>
      </c>
      <c r="N63" s="8">
        <f t="shared" si="38"/>
        <v>28350000</v>
      </c>
      <c r="O63" s="42"/>
    </row>
    <row r="64" spans="1:15" ht="16.5" customHeight="1" x14ac:dyDescent="0.3">
      <c r="A64" s="111">
        <v>59</v>
      </c>
      <c r="B64" s="108" t="s">
        <v>140</v>
      </c>
      <c r="C64" s="109" t="s">
        <v>176</v>
      </c>
      <c r="D64" s="110" t="s">
        <v>177</v>
      </c>
      <c r="E64" s="110" t="s">
        <v>75</v>
      </c>
      <c r="F64" s="105"/>
      <c r="G64" s="106"/>
      <c r="H64" s="106"/>
      <c r="I64" s="107"/>
      <c r="J64" s="105">
        <v>42360</v>
      </c>
      <c r="K64" s="107">
        <v>250</v>
      </c>
      <c r="L64" s="107">
        <f t="shared" si="40"/>
        <v>2500000</v>
      </c>
      <c r="M64" s="8">
        <f t="shared" si="39"/>
        <v>2585</v>
      </c>
      <c r="N64" s="8">
        <f t="shared" si="38"/>
        <v>25850000</v>
      </c>
      <c r="O64" s="42"/>
    </row>
    <row r="65" spans="1:15" ht="16.5" customHeight="1" x14ac:dyDescent="0.3">
      <c r="A65" s="111">
        <v>60</v>
      </c>
      <c r="B65" s="108" t="s">
        <v>178</v>
      </c>
      <c r="C65" s="109" t="s">
        <v>21</v>
      </c>
      <c r="D65" s="110" t="s">
        <v>180</v>
      </c>
      <c r="E65" s="110" t="s">
        <v>75</v>
      </c>
      <c r="F65" s="105"/>
      <c r="G65" s="106"/>
      <c r="H65" s="106"/>
      <c r="I65" s="107"/>
      <c r="J65" s="105">
        <v>42361</v>
      </c>
      <c r="K65" s="107">
        <v>210</v>
      </c>
      <c r="L65" s="107">
        <f t="shared" si="40"/>
        <v>2100000</v>
      </c>
      <c r="M65" s="8">
        <f t="shared" si="39"/>
        <v>2375</v>
      </c>
      <c r="N65" s="8">
        <f t="shared" si="38"/>
        <v>23750000</v>
      </c>
      <c r="O65" s="42"/>
    </row>
    <row r="66" spans="1:15" ht="16.5" customHeight="1" thickBot="1" x14ac:dyDescent="0.35">
      <c r="A66" s="111">
        <v>61</v>
      </c>
      <c r="B66" s="40" t="s">
        <v>178</v>
      </c>
      <c r="C66" s="39" t="s">
        <v>21</v>
      </c>
      <c r="D66" s="36" t="s">
        <v>179</v>
      </c>
      <c r="E66" s="110" t="s">
        <v>75</v>
      </c>
      <c r="F66" s="37"/>
      <c r="G66" s="38"/>
      <c r="H66" s="38"/>
      <c r="I66" s="41"/>
      <c r="J66" s="37">
        <v>42368</v>
      </c>
      <c r="K66" s="41">
        <v>450</v>
      </c>
      <c r="L66" s="107">
        <f t="shared" si="40"/>
        <v>4500000</v>
      </c>
      <c r="M66" s="8">
        <f t="shared" si="39"/>
        <v>1925</v>
      </c>
      <c r="N66" s="8">
        <f t="shared" si="38"/>
        <v>19250000</v>
      </c>
      <c r="O66" s="42"/>
    </row>
    <row r="67" spans="1:15" ht="17.25" thickBot="1" x14ac:dyDescent="0.35">
      <c r="A67" s="205" t="s">
        <v>11</v>
      </c>
      <c r="B67" s="206"/>
      <c r="C67" s="206"/>
      <c r="D67" s="206"/>
      <c r="E67" s="207"/>
      <c r="F67" s="43"/>
      <c r="G67" s="44"/>
      <c r="H67" s="44">
        <f>SUM(H6:H66)</f>
        <v>14920</v>
      </c>
      <c r="I67" s="44">
        <f>SUM(I6:I66)</f>
        <v>149202700</v>
      </c>
      <c r="J67" s="44"/>
      <c r="K67" s="44">
        <f>SUM(K6:K66)</f>
        <v>12995</v>
      </c>
      <c r="L67" s="44">
        <f>SUM(L6:L66)</f>
        <v>129952700</v>
      </c>
      <c r="M67" s="44">
        <f>H67-K67</f>
        <v>1925</v>
      </c>
      <c r="N67" s="44">
        <f>I67-L67</f>
        <v>19250000</v>
      </c>
      <c r="O67" s="45"/>
    </row>
  </sheetData>
  <mergeCells count="29">
    <mergeCell ref="E19:E2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O4:O5"/>
    <mergeCell ref="M4:N4"/>
    <mergeCell ref="E30:E31"/>
    <mergeCell ref="D8:D9"/>
    <mergeCell ref="E8:E9"/>
    <mergeCell ref="A67:E67"/>
    <mergeCell ref="B28:B29"/>
    <mergeCell ref="C28:C29"/>
    <mergeCell ref="D28:D29"/>
    <mergeCell ref="E28:E29"/>
    <mergeCell ref="B30:B31"/>
    <mergeCell ref="C30:C31"/>
    <mergeCell ref="D30:D31"/>
    <mergeCell ref="B8:B9"/>
    <mergeCell ref="C8:C9"/>
    <mergeCell ref="B19:B20"/>
    <mergeCell ref="C19:C20"/>
    <mergeCell ref="D19:D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5"/>
  <sheetViews>
    <sheetView tabSelected="1" zoomScale="85" zoomScaleNormal="85" workbookViewId="0">
      <pane ySplit="5" topLeftCell="A33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191" t="s">
        <v>18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ht="17.25" x14ac:dyDescent="0.3">
      <c r="A2" s="192" t="s">
        <v>250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</row>
    <row r="3" spans="1:15" ht="17.25" thickBot="1" x14ac:dyDescent="0.35">
      <c r="A3" s="9" t="s">
        <v>181</v>
      </c>
      <c r="B3" s="9"/>
      <c r="C3" s="5"/>
      <c r="G3" s="193" t="s">
        <v>0</v>
      </c>
      <c r="H3" s="193"/>
      <c r="I3" s="193"/>
      <c r="J3" s="193"/>
      <c r="K3" s="193"/>
      <c r="L3" s="193"/>
      <c r="M3" s="193"/>
      <c r="N3" s="193"/>
      <c r="O3" s="193"/>
    </row>
    <row r="4" spans="1:15" ht="16.5" customHeight="1" x14ac:dyDescent="0.3">
      <c r="A4" s="210" t="s">
        <v>1</v>
      </c>
      <c r="B4" s="201" t="s">
        <v>2</v>
      </c>
      <c r="C4" s="201" t="s">
        <v>17</v>
      </c>
      <c r="D4" s="201" t="s">
        <v>85</v>
      </c>
      <c r="E4" s="201" t="s">
        <v>4</v>
      </c>
      <c r="F4" s="213" t="s">
        <v>5</v>
      </c>
      <c r="G4" s="213"/>
      <c r="H4" s="213"/>
      <c r="I4" s="213"/>
      <c r="J4" s="213" t="s">
        <v>6</v>
      </c>
      <c r="K4" s="213"/>
      <c r="L4" s="213"/>
      <c r="M4" s="201" t="s">
        <v>7</v>
      </c>
      <c r="N4" s="201"/>
      <c r="O4" s="189" t="s">
        <v>8</v>
      </c>
    </row>
    <row r="5" spans="1:15" x14ac:dyDescent="0.3">
      <c r="A5" s="211"/>
      <c r="B5" s="212"/>
      <c r="C5" s="212"/>
      <c r="D5" s="212"/>
      <c r="E5" s="212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13</v>
      </c>
      <c r="N5" s="11" t="s">
        <v>14</v>
      </c>
      <c r="O5" s="190"/>
    </row>
    <row r="6" spans="1:15" ht="16.5" customHeight="1" x14ac:dyDescent="0.3">
      <c r="A6" s="12">
        <v>1</v>
      </c>
      <c r="B6" s="6" t="s">
        <v>79</v>
      </c>
      <c r="C6" s="2" t="s">
        <v>79</v>
      </c>
      <c r="D6" s="3" t="s">
        <v>182</v>
      </c>
      <c r="E6" s="3" t="s">
        <v>75</v>
      </c>
      <c r="F6" s="14" t="s">
        <v>79</v>
      </c>
      <c r="G6" s="8">
        <v>10000</v>
      </c>
      <c r="H6" s="8">
        <v>1925</v>
      </c>
      <c r="I6" s="8">
        <v>19250000</v>
      </c>
      <c r="J6" s="14" t="s">
        <v>211</v>
      </c>
      <c r="K6" s="8"/>
      <c r="L6" s="8"/>
      <c r="M6" s="8">
        <v>1925</v>
      </c>
      <c r="N6" s="8">
        <v>19250000</v>
      </c>
      <c r="O6" s="15"/>
    </row>
    <row r="7" spans="1:15" ht="16.5" customHeight="1" x14ac:dyDescent="0.3">
      <c r="A7" s="12">
        <v>2</v>
      </c>
      <c r="B7" s="6" t="s">
        <v>183</v>
      </c>
      <c r="C7" s="2" t="s">
        <v>184</v>
      </c>
      <c r="D7" s="3" t="s">
        <v>185</v>
      </c>
      <c r="E7" s="3" t="s">
        <v>87</v>
      </c>
      <c r="F7" s="14"/>
      <c r="G7" s="8"/>
      <c r="H7" s="8"/>
      <c r="I7" s="8"/>
      <c r="J7" s="14">
        <v>42403</v>
      </c>
      <c r="K7" s="8">
        <v>18</v>
      </c>
      <c r="L7" s="8">
        <v>180000</v>
      </c>
      <c r="M7" s="8">
        <f>M6-K7</f>
        <v>1907</v>
      </c>
      <c r="N7" s="8">
        <f>M7*G6</f>
        <v>19070000</v>
      </c>
      <c r="O7" s="15"/>
    </row>
    <row r="8" spans="1:15" ht="16.5" customHeight="1" x14ac:dyDescent="0.3">
      <c r="A8" s="12">
        <v>3</v>
      </c>
      <c r="B8" s="6" t="s">
        <v>183</v>
      </c>
      <c r="C8" s="2" t="s">
        <v>184</v>
      </c>
      <c r="D8" s="3" t="s">
        <v>121</v>
      </c>
      <c r="E8" s="3" t="s">
        <v>75</v>
      </c>
      <c r="F8" s="14"/>
      <c r="G8" s="8"/>
      <c r="H8" s="8"/>
      <c r="I8" s="8"/>
      <c r="J8" s="14">
        <v>42431</v>
      </c>
      <c r="K8" s="8">
        <v>9</v>
      </c>
      <c r="L8" s="8">
        <f>K8*10000</f>
        <v>90000</v>
      </c>
      <c r="M8" s="8">
        <f t="shared" ref="M8:M9" si="0">M7-K8</f>
        <v>1898</v>
      </c>
      <c r="N8" s="8">
        <f>M8*10000</f>
        <v>18980000</v>
      </c>
      <c r="O8" s="15"/>
    </row>
    <row r="9" spans="1:15" ht="16.5" customHeight="1" x14ac:dyDescent="0.3">
      <c r="A9" s="12">
        <v>4</v>
      </c>
      <c r="B9" s="6" t="s">
        <v>186</v>
      </c>
      <c r="C9" s="2" t="s">
        <v>93</v>
      </c>
      <c r="D9" s="3" t="s">
        <v>187</v>
      </c>
      <c r="E9" s="3" t="s">
        <v>75</v>
      </c>
      <c r="F9" s="14"/>
      <c r="G9" s="8"/>
      <c r="H9" s="8"/>
      <c r="I9" s="8"/>
      <c r="J9" s="14">
        <v>42433</v>
      </c>
      <c r="K9" s="8">
        <v>47</v>
      </c>
      <c r="L9" s="8">
        <f t="shared" ref="L9:L19" si="1">K9*10000</f>
        <v>470000</v>
      </c>
      <c r="M9" s="8">
        <f t="shared" si="0"/>
        <v>1851</v>
      </c>
      <c r="N9" s="8">
        <f t="shared" ref="N9:N16" si="2">M9*10000</f>
        <v>18510000</v>
      </c>
      <c r="O9" s="15"/>
    </row>
    <row r="10" spans="1:15" ht="16.5" customHeight="1" x14ac:dyDescent="0.3">
      <c r="A10" s="12">
        <v>5</v>
      </c>
      <c r="B10" s="6" t="s">
        <v>183</v>
      </c>
      <c r="C10" s="2" t="s">
        <v>184</v>
      </c>
      <c r="D10" s="3" t="s">
        <v>99</v>
      </c>
      <c r="E10" s="3" t="s">
        <v>75</v>
      </c>
      <c r="F10" s="14"/>
      <c r="G10" s="8"/>
      <c r="H10" s="8"/>
      <c r="I10" s="8"/>
      <c r="J10" s="14">
        <v>42438</v>
      </c>
      <c r="K10" s="8">
        <v>500</v>
      </c>
      <c r="L10" s="8">
        <f t="shared" si="1"/>
        <v>5000000</v>
      </c>
      <c r="M10" s="8">
        <f>M9-K10</f>
        <v>1351</v>
      </c>
      <c r="N10" s="8">
        <f t="shared" si="2"/>
        <v>13510000</v>
      </c>
      <c r="O10" s="15"/>
    </row>
    <row r="11" spans="1:15" ht="16.5" customHeight="1" x14ac:dyDescent="0.3">
      <c r="A11" s="12">
        <v>6</v>
      </c>
      <c r="B11" s="6" t="s">
        <v>79</v>
      </c>
      <c r="C11" s="2" t="s">
        <v>211</v>
      </c>
      <c r="D11" s="3" t="s">
        <v>188</v>
      </c>
      <c r="E11" s="3" t="s">
        <v>75</v>
      </c>
      <c r="F11" s="14">
        <v>42439</v>
      </c>
      <c r="G11" s="8">
        <v>10000</v>
      </c>
      <c r="H11" s="8">
        <v>1334</v>
      </c>
      <c r="I11" s="8">
        <f>H11*G11</f>
        <v>13340000</v>
      </c>
      <c r="J11" s="14" t="s">
        <v>79</v>
      </c>
      <c r="K11" s="8"/>
      <c r="L11" s="8"/>
      <c r="M11" s="8">
        <f>M10+H11</f>
        <v>2685</v>
      </c>
      <c r="N11" s="8">
        <f t="shared" si="2"/>
        <v>26850000</v>
      </c>
      <c r="O11" s="15"/>
    </row>
    <row r="12" spans="1:15" ht="16.5" customHeight="1" x14ac:dyDescent="0.3">
      <c r="A12" s="12">
        <v>7</v>
      </c>
      <c r="B12" s="6" t="s">
        <v>186</v>
      </c>
      <c r="C12" s="2" t="s">
        <v>93</v>
      </c>
      <c r="D12" s="3" t="s">
        <v>189</v>
      </c>
      <c r="E12" s="3" t="s">
        <v>75</v>
      </c>
      <c r="F12" s="14"/>
      <c r="G12" s="8"/>
      <c r="H12" s="8"/>
      <c r="I12" s="8"/>
      <c r="J12" s="14">
        <v>42452</v>
      </c>
      <c r="K12" s="8">
        <v>630</v>
      </c>
      <c r="L12" s="8">
        <f t="shared" si="1"/>
        <v>6300000</v>
      </c>
      <c r="M12" s="8">
        <f>M11-K12</f>
        <v>2055</v>
      </c>
      <c r="N12" s="8">
        <f>M12*10000</f>
        <v>20550000</v>
      </c>
      <c r="O12" s="15"/>
    </row>
    <row r="13" spans="1:15" ht="16.5" customHeight="1" x14ac:dyDescent="0.3">
      <c r="A13" s="12">
        <v>8</v>
      </c>
      <c r="B13" s="6" t="s">
        <v>186</v>
      </c>
      <c r="C13" s="2" t="s">
        <v>93</v>
      </c>
      <c r="D13" s="3" t="s">
        <v>190</v>
      </c>
      <c r="E13" s="3" t="s">
        <v>75</v>
      </c>
      <c r="F13" s="14"/>
      <c r="G13" s="8"/>
      <c r="H13" s="8"/>
      <c r="I13" s="8"/>
      <c r="J13" s="14">
        <v>42452</v>
      </c>
      <c r="K13" s="8">
        <v>140</v>
      </c>
      <c r="L13" s="8">
        <f t="shared" si="1"/>
        <v>1400000</v>
      </c>
      <c r="M13" s="8">
        <f>M12-K13</f>
        <v>1915</v>
      </c>
      <c r="N13" s="8">
        <f>M13*10000</f>
        <v>19150000</v>
      </c>
      <c r="O13" s="15"/>
    </row>
    <row r="14" spans="1:15" ht="16.5" customHeight="1" x14ac:dyDescent="0.3">
      <c r="A14" s="12">
        <v>9</v>
      </c>
      <c r="B14" s="116" t="s">
        <v>191</v>
      </c>
      <c r="C14" s="115" t="s">
        <v>184</v>
      </c>
      <c r="D14" s="112" t="s">
        <v>121</v>
      </c>
      <c r="E14" s="112" t="s">
        <v>75</v>
      </c>
      <c r="F14" s="113"/>
      <c r="G14" s="114"/>
      <c r="H14" s="114"/>
      <c r="I14" s="114"/>
      <c r="J14" s="113">
        <v>42467</v>
      </c>
      <c r="K14" s="114">
        <v>9</v>
      </c>
      <c r="L14" s="114">
        <f t="shared" si="1"/>
        <v>90000</v>
      </c>
      <c r="M14" s="114">
        <f>M13-K14</f>
        <v>1906</v>
      </c>
      <c r="N14" s="114">
        <f t="shared" si="2"/>
        <v>19060000</v>
      </c>
      <c r="O14" s="42"/>
    </row>
    <row r="15" spans="1:15" ht="16.5" customHeight="1" x14ac:dyDescent="0.3">
      <c r="A15" s="12">
        <v>10</v>
      </c>
      <c r="B15" s="116" t="s">
        <v>192</v>
      </c>
      <c r="C15" s="115" t="s">
        <v>93</v>
      </c>
      <c r="D15" s="112" t="s">
        <v>193</v>
      </c>
      <c r="E15" s="112" t="s">
        <v>75</v>
      </c>
      <c r="F15" s="113"/>
      <c r="G15" s="114"/>
      <c r="H15" s="114"/>
      <c r="I15" s="114"/>
      <c r="J15" s="113">
        <v>42489</v>
      </c>
      <c r="K15" s="114">
        <v>310</v>
      </c>
      <c r="L15" s="114">
        <f t="shared" si="1"/>
        <v>3100000</v>
      </c>
      <c r="M15" s="114">
        <f>M14-K15</f>
        <v>1596</v>
      </c>
      <c r="N15" s="114">
        <f t="shared" si="2"/>
        <v>15960000</v>
      </c>
      <c r="O15" s="42"/>
    </row>
    <row r="16" spans="1:15" ht="16.5" customHeight="1" x14ac:dyDescent="0.3">
      <c r="A16" s="12">
        <v>11</v>
      </c>
      <c r="B16" s="116" t="s">
        <v>192</v>
      </c>
      <c r="C16" s="115" t="s">
        <v>93</v>
      </c>
      <c r="D16" s="112" t="s">
        <v>194</v>
      </c>
      <c r="E16" s="112" t="s">
        <v>75</v>
      </c>
      <c r="F16" s="113"/>
      <c r="G16" s="114"/>
      <c r="H16" s="114"/>
      <c r="I16" s="114"/>
      <c r="J16" s="113">
        <v>42489</v>
      </c>
      <c r="K16" s="114">
        <v>55</v>
      </c>
      <c r="L16" s="114">
        <f t="shared" si="1"/>
        <v>550000</v>
      </c>
      <c r="M16" s="114">
        <f t="shared" ref="M16" si="3">M15-K16</f>
        <v>1541</v>
      </c>
      <c r="N16" s="114">
        <f t="shared" si="2"/>
        <v>15410000</v>
      </c>
      <c r="O16" s="42"/>
    </row>
    <row r="17" spans="1:15" ht="16.5" customHeight="1" x14ac:dyDescent="0.3">
      <c r="A17" s="12">
        <v>12</v>
      </c>
      <c r="B17" s="122" t="s">
        <v>183</v>
      </c>
      <c r="C17" s="123" t="s">
        <v>184</v>
      </c>
      <c r="D17" s="124" t="s">
        <v>121</v>
      </c>
      <c r="E17" s="124" t="s">
        <v>75</v>
      </c>
      <c r="F17" s="120"/>
      <c r="G17" s="121"/>
      <c r="H17" s="121"/>
      <c r="I17" s="121"/>
      <c r="J17" s="120">
        <v>42494</v>
      </c>
      <c r="K17" s="121">
        <v>9</v>
      </c>
      <c r="L17" s="121">
        <f t="shared" si="1"/>
        <v>90000</v>
      </c>
      <c r="M17" s="121">
        <f>M16-K17</f>
        <v>1532</v>
      </c>
      <c r="N17" s="121">
        <f>M17*10000</f>
        <v>15320000</v>
      </c>
      <c r="O17" s="42"/>
    </row>
    <row r="18" spans="1:15" ht="16.5" customHeight="1" x14ac:dyDescent="0.3">
      <c r="A18" s="12">
        <v>13</v>
      </c>
      <c r="B18" s="129" t="s">
        <v>195</v>
      </c>
      <c r="C18" s="128" t="s">
        <v>197</v>
      </c>
      <c r="D18" s="125" t="s">
        <v>200</v>
      </c>
      <c r="E18" s="125" t="s">
        <v>75</v>
      </c>
      <c r="F18" s="126"/>
      <c r="G18" s="127"/>
      <c r="H18" s="127"/>
      <c r="I18" s="127"/>
      <c r="J18" s="126">
        <v>42531</v>
      </c>
      <c r="K18" s="127">
        <v>200</v>
      </c>
      <c r="L18" s="127">
        <f t="shared" si="1"/>
        <v>2000000</v>
      </c>
      <c r="M18" s="127">
        <f>M17-K18</f>
        <v>1332</v>
      </c>
      <c r="N18" s="127">
        <f>M18*10000</f>
        <v>13320000</v>
      </c>
      <c r="O18" s="42"/>
    </row>
    <row r="19" spans="1:15" ht="16.5" customHeight="1" x14ac:dyDescent="0.3">
      <c r="A19" s="12">
        <v>14</v>
      </c>
      <c r="B19" s="129" t="s">
        <v>183</v>
      </c>
      <c r="C19" s="128" t="s">
        <v>184</v>
      </c>
      <c r="D19" s="125" t="s">
        <v>121</v>
      </c>
      <c r="E19" s="125" t="s">
        <v>75</v>
      </c>
      <c r="F19" s="126"/>
      <c r="G19" s="127"/>
      <c r="H19" s="127"/>
      <c r="I19" s="127"/>
      <c r="J19" s="126">
        <v>42537</v>
      </c>
      <c r="K19" s="127">
        <v>9</v>
      </c>
      <c r="L19" s="127">
        <f t="shared" si="1"/>
        <v>90000</v>
      </c>
      <c r="M19" s="127">
        <f>M18-K19</f>
        <v>1323</v>
      </c>
      <c r="N19" s="127">
        <f>M19*10000</f>
        <v>13230000</v>
      </c>
      <c r="O19" s="42"/>
    </row>
    <row r="20" spans="1:15" ht="16.5" customHeight="1" x14ac:dyDescent="0.3">
      <c r="A20" s="12">
        <v>15</v>
      </c>
      <c r="B20" s="129" t="s">
        <v>203</v>
      </c>
      <c r="C20" s="128" t="s">
        <v>198</v>
      </c>
      <c r="D20" s="125" t="s">
        <v>201</v>
      </c>
      <c r="E20" s="125" t="s">
        <v>75</v>
      </c>
      <c r="F20" s="126">
        <v>42549</v>
      </c>
      <c r="G20" s="130" t="s">
        <v>204</v>
      </c>
      <c r="H20" s="127">
        <v>7581</v>
      </c>
      <c r="I20" s="127">
        <v>75750000</v>
      </c>
      <c r="J20" s="126" t="s">
        <v>211</v>
      </c>
      <c r="K20" s="127"/>
      <c r="L20" s="127"/>
      <c r="M20" s="127">
        <f>M19+H20</f>
        <v>8904</v>
      </c>
      <c r="N20" s="127">
        <f>N19+I20</f>
        <v>88980000</v>
      </c>
      <c r="O20" s="42"/>
    </row>
    <row r="21" spans="1:15" ht="16.5" customHeight="1" x14ac:dyDescent="0.3">
      <c r="A21" s="12">
        <v>16</v>
      </c>
      <c r="B21" s="129" t="s">
        <v>196</v>
      </c>
      <c r="C21" s="128" t="s">
        <v>199</v>
      </c>
      <c r="D21" s="125" t="s">
        <v>202</v>
      </c>
      <c r="E21" s="125" t="s">
        <v>75</v>
      </c>
      <c r="F21" s="126"/>
      <c r="G21" s="127"/>
      <c r="H21" s="127"/>
      <c r="I21" s="127"/>
      <c r="J21" s="126">
        <v>42550</v>
      </c>
      <c r="K21" s="127">
        <v>1000</v>
      </c>
      <c r="L21" s="127">
        <f>K21*10000</f>
        <v>10000000</v>
      </c>
      <c r="M21" s="127">
        <f>M20-K21</f>
        <v>7904</v>
      </c>
      <c r="N21" s="127">
        <f>N20-L21</f>
        <v>78980000</v>
      </c>
      <c r="O21" s="42"/>
    </row>
    <row r="22" spans="1:15" ht="16.5" customHeight="1" x14ac:dyDescent="0.3">
      <c r="A22" s="12">
        <v>17</v>
      </c>
      <c r="B22" s="129" t="s">
        <v>203</v>
      </c>
      <c r="C22" s="128" t="s">
        <v>198</v>
      </c>
      <c r="D22" s="125" t="s">
        <v>201</v>
      </c>
      <c r="E22" s="125" t="s">
        <v>75</v>
      </c>
      <c r="F22" s="126"/>
      <c r="G22" s="127"/>
      <c r="H22" s="127"/>
      <c r="I22" s="127"/>
      <c r="J22" s="126">
        <v>42551</v>
      </c>
      <c r="K22" s="127">
        <v>3927</v>
      </c>
      <c r="L22" s="127">
        <v>39225000</v>
      </c>
      <c r="M22" s="127">
        <f>M21-K22</f>
        <v>3977</v>
      </c>
      <c r="N22" s="127">
        <f>N21-L22</f>
        <v>39755000</v>
      </c>
      <c r="O22" s="42"/>
    </row>
    <row r="23" spans="1:15" ht="16.5" customHeight="1" x14ac:dyDescent="0.3">
      <c r="A23" s="12">
        <v>18</v>
      </c>
      <c r="B23" s="133" t="s">
        <v>132</v>
      </c>
      <c r="C23" s="134" t="s">
        <v>198</v>
      </c>
      <c r="D23" s="135" t="s">
        <v>201</v>
      </c>
      <c r="E23" s="135" t="s">
        <v>75</v>
      </c>
      <c r="F23" s="131"/>
      <c r="G23" s="132"/>
      <c r="H23" s="132"/>
      <c r="I23" s="132"/>
      <c r="J23" s="131">
        <v>42552</v>
      </c>
      <c r="K23" s="132">
        <v>3654</v>
      </c>
      <c r="L23" s="132">
        <v>36525000</v>
      </c>
      <c r="M23" s="132">
        <f t="shared" ref="M23:M30" si="4">M22-K23</f>
        <v>323</v>
      </c>
      <c r="N23" s="132">
        <f t="shared" ref="N23:N30" si="5">N22-L23</f>
        <v>3230000</v>
      </c>
      <c r="O23" s="42"/>
    </row>
    <row r="24" spans="1:15" ht="16.5" customHeight="1" x14ac:dyDescent="0.3">
      <c r="A24" s="12">
        <v>19</v>
      </c>
      <c r="B24" s="133" t="s">
        <v>205</v>
      </c>
      <c r="C24" s="134" t="s">
        <v>208</v>
      </c>
      <c r="D24" s="135" t="s">
        <v>206</v>
      </c>
      <c r="E24" s="135" t="s">
        <v>75</v>
      </c>
      <c r="F24" s="131"/>
      <c r="G24" s="132"/>
      <c r="H24" s="132"/>
      <c r="I24" s="132"/>
      <c r="J24" s="131">
        <v>42557</v>
      </c>
      <c r="K24" s="132">
        <v>9</v>
      </c>
      <c r="L24" s="132">
        <v>90000</v>
      </c>
      <c r="M24" s="132">
        <f t="shared" si="4"/>
        <v>314</v>
      </c>
      <c r="N24" s="132">
        <f t="shared" si="5"/>
        <v>3140000</v>
      </c>
      <c r="O24" s="42"/>
    </row>
    <row r="25" spans="1:15" ht="16.5" customHeight="1" x14ac:dyDescent="0.3">
      <c r="A25" s="12">
        <v>20</v>
      </c>
      <c r="B25" s="133" t="s">
        <v>183</v>
      </c>
      <c r="C25" s="139" t="s">
        <v>208</v>
      </c>
      <c r="D25" s="135" t="s">
        <v>207</v>
      </c>
      <c r="E25" s="135" t="s">
        <v>75</v>
      </c>
      <c r="F25" s="131"/>
      <c r="G25" s="132"/>
      <c r="H25" s="132"/>
      <c r="I25" s="132"/>
      <c r="J25" s="131">
        <v>42569</v>
      </c>
      <c r="K25" s="132">
        <v>50</v>
      </c>
      <c r="L25" s="132">
        <v>500000</v>
      </c>
      <c r="M25" s="132">
        <f t="shared" si="4"/>
        <v>264</v>
      </c>
      <c r="N25" s="132">
        <f t="shared" si="5"/>
        <v>2640000</v>
      </c>
      <c r="O25" s="42"/>
    </row>
    <row r="26" spans="1:15" ht="16.5" customHeight="1" x14ac:dyDescent="0.3">
      <c r="A26" s="12">
        <v>21</v>
      </c>
      <c r="B26" s="133" t="s">
        <v>183</v>
      </c>
      <c r="C26" s="139" t="s">
        <v>208</v>
      </c>
      <c r="D26" s="135" t="s">
        <v>121</v>
      </c>
      <c r="E26" s="135" t="s">
        <v>75</v>
      </c>
      <c r="F26" s="131"/>
      <c r="G26" s="132"/>
      <c r="H26" s="132"/>
      <c r="I26" s="132"/>
      <c r="J26" s="131">
        <v>42571</v>
      </c>
      <c r="K26" s="132">
        <v>9</v>
      </c>
      <c r="L26" s="132">
        <v>90000</v>
      </c>
      <c r="M26" s="132">
        <f>M25-K26</f>
        <v>255</v>
      </c>
      <c r="N26" s="132">
        <f>N25-L26</f>
        <v>2550000</v>
      </c>
      <c r="O26" s="42"/>
    </row>
    <row r="27" spans="1:15" ht="16.5" customHeight="1" x14ac:dyDescent="0.3">
      <c r="A27" s="12">
        <v>22</v>
      </c>
      <c r="B27" s="140" t="s">
        <v>209</v>
      </c>
      <c r="C27" s="139" t="s">
        <v>213</v>
      </c>
      <c r="D27" s="136" t="s">
        <v>215</v>
      </c>
      <c r="E27" s="136" t="s">
        <v>75</v>
      </c>
      <c r="F27" s="137"/>
      <c r="G27" s="138"/>
      <c r="H27" s="138"/>
      <c r="I27" s="138"/>
      <c r="J27" s="137">
        <v>42591</v>
      </c>
      <c r="K27" s="138">
        <v>80</v>
      </c>
      <c r="L27" s="138">
        <v>800000</v>
      </c>
      <c r="M27" s="138">
        <f t="shared" si="4"/>
        <v>175</v>
      </c>
      <c r="N27" s="138">
        <f>N26-L27</f>
        <v>1750000</v>
      </c>
      <c r="O27" s="42"/>
    </row>
    <row r="28" spans="1:15" ht="16.5" customHeight="1" x14ac:dyDescent="0.3">
      <c r="A28" s="12">
        <v>23</v>
      </c>
      <c r="B28" s="140" t="s">
        <v>210</v>
      </c>
      <c r="C28" s="139" t="s">
        <v>208</v>
      </c>
      <c r="D28" s="136" t="s">
        <v>216</v>
      </c>
      <c r="E28" s="136" t="s">
        <v>75</v>
      </c>
      <c r="F28" s="137"/>
      <c r="G28" s="138"/>
      <c r="H28" s="138"/>
      <c r="I28" s="138"/>
      <c r="J28" s="137">
        <v>42598</v>
      </c>
      <c r="K28" s="138">
        <v>9</v>
      </c>
      <c r="L28" s="138">
        <v>90000</v>
      </c>
      <c r="M28" s="138">
        <f>M27-K28</f>
        <v>166</v>
      </c>
      <c r="N28" s="138">
        <f>N27-L28</f>
        <v>1660000</v>
      </c>
      <c r="O28" s="42"/>
    </row>
    <row r="29" spans="1:15" ht="16.5" customHeight="1" x14ac:dyDescent="0.3">
      <c r="A29" s="12">
        <v>24</v>
      </c>
      <c r="B29" s="140" t="s">
        <v>211</v>
      </c>
      <c r="C29" s="139" t="s">
        <v>211</v>
      </c>
      <c r="D29" s="136" t="s">
        <v>217</v>
      </c>
      <c r="E29" s="136" t="s">
        <v>75</v>
      </c>
      <c r="F29" s="137">
        <v>42605</v>
      </c>
      <c r="G29" s="138">
        <v>10000</v>
      </c>
      <c r="H29" s="138">
        <v>351</v>
      </c>
      <c r="I29" s="138">
        <v>3510000</v>
      </c>
      <c r="J29" s="137" t="s">
        <v>211</v>
      </c>
      <c r="K29" s="138"/>
      <c r="L29" s="138"/>
      <c r="M29" s="138">
        <f>M28+H29</f>
        <v>517</v>
      </c>
      <c r="N29" s="138">
        <f>N28+I29-L29</f>
        <v>5170000</v>
      </c>
      <c r="O29" s="42"/>
    </row>
    <row r="30" spans="1:15" ht="16.5" customHeight="1" x14ac:dyDescent="0.3">
      <c r="A30" s="12">
        <v>25</v>
      </c>
      <c r="B30" s="140" t="s">
        <v>212</v>
      </c>
      <c r="C30" s="139" t="s">
        <v>214</v>
      </c>
      <c r="D30" s="136" t="s">
        <v>218</v>
      </c>
      <c r="E30" s="136" t="s">
        <v>75</v>
      </c>
      <c r="F30" s="137"/>
      <c r="G30" s="138"/>
      <c r="H30" s="138"/>
      <c r="I30" s="138"/>
      <c r="J30" s="137">
        <v>42606</v>
      </c>
      <c r="K30" s="138">
        <v>75</v>
      </c>
      <c r="L30" s="138">
        <v>750000</v>
      </c>
      <c r="M30" s="138">
        <f t="shared" si="4"/>
        <v>442</v>
      </c>
      <c r="N30" s="138">
        <f t="shared" si="5"/>
        <v>4420000</v>
      </c>
      <c r="O30" s="42"/>
    </row>
    <row r="31" spans="1:15" ht="16.5" customHeight="1" x14ac:dyDescent="0.3">
      <c r="A31" s="12">
        <v>26</v>
      </c>
      <c r="B31" s="143" t="s">
        <v>219</v>
      </c>
      <c r="C31" s="144" t="s">
        <v>184</v>
      </c>
      <c r="D31" s="145" t="s">
        <v>206</v>
      </c>
      <c r="E31" s="145" t="s">
        <v>75</v>
      </c>
      <c r="F31" s="141"/>
      <c r="G31" s="142"/>
      <c r="H31" s="142"/>
      <c r="I31" s="142"/>
      <c r="J31" s="141">
        <v>42614</v>
      </c>
      <c r="K31" s="142">
        <v>9</v>
      </c>
      <c r="L31" s="142">
        <v>90000</v>
      </c>
      <c r="M31" s="142">
        <v>433</v>
      </c>
      <c r="N31" s="142">
        <v>4330000</v>
      </c>
      <c r="O31" s="42"/>
    </row>
    <row r="32" spans="1:15" ht="16.5" customHeight="1" x14ac:dyDescent="0.3">
      <c r="A32" s="12">
        <v>27</v>
      </c>
      <c r="B32" s="143" t="s">
        <v>183</v>
      </c>
      <c r="C32" s="144" t="s">
        <v>184</v>
      </c>
      <c r="D32" s="145" t="s">
        <v>220</v>
      </c>
      <c r="E32" s="145" t="s">
        <v>75</v>
      </c>
      <c r="F32" s="141"/>
      <c r="G32" s="142"/>
      <c r="H32" s="142"/>
      <c r="I32" s="142"/>
      <c r="J32" s="141">
        <v>42642</v>
      </c>
      <c r="K32" s="142">
        <v>9</v>
      </c>
      <c r="L32" s="142">
        <v>90000</v>
      </c>
      <c r="M32" s="142">
        <v>424</v>
      </c>
      <c r="N32" s="142">
        <v>4240000</v>
      </c>
      <c r="O32" s="42"/>
    </row>
    <row r="33" spans="1:15" ht="16.5" customHeight="1" x14ac:dyDescent="0.3">
      <c r="A33" s="12">
        <v>28</v>
      </c>
      <c r="B33" s="150" t="s">
        <v>183</v>
      </c>
      <c r="C33" s="149" t="s">
        <v>184</v>
      </c>
      <c r="D33" s="146" t="s">
        <v>220</v>
      </c>
      <c r="E33" s="146" t="s">
        <v>75</v>
      </c>
      <c r="F33" s="147"/>
      <c r="G33" s="148"/>
      <c r="H33" s="148"/>
      <c r="I33" s="148"/>
      <c r="J33" s="147">
        <v>42655</v>
      </c>
      <c r="K33" s="148">
        <v>9</v>
      </c>
      <c r="L33" s="148">
        <v>90000</v>
      </c>
      <c r="M33" s="148">
        <v>415</v>
      </c>
      <c r="N33" s="148">
        <v>4150000</v>
      </c>
      <c r="O33" s="42"/>
    </row>
    <row r="34" spans="1:15" ht="16.5" customHeight="1" x14ac:dyDescent="0.3">
      <c r="A34" s="12">
        <v>29</v>
      </c>
      <c r="B34" s="150" t="s">
        <v>221</v>
      </c>
      <c r="C34" s="149" t="s">
        <v>93</v>
      </c>
      <c r="D34" s="146" t="s">
        <v>222</v>
      </c>
      <c r="E34" s="146" t="s">
        <v>75</v>
      </c>
      <c r="F34" s="147"/>
      <c r="G34" s="148"/>
      <c r="H34" s="148"/>
      <c r="I34" s="148"/>
      <c r="J34" s="147">
        <v>42662</v>
      </c>
      <c r="K34" s="148">
        <v>60</v>
      </c>
      <c r="L34" s="148">
        <v>600000</v>
      </c>
      <c r="M34" s="148">
        <v>355</v>
      </c>
      <c r="N34" s="148">
        <v>3550000</v>
      </c>
      <c r="O34" s="42"/>
    </row>
    <row r="35" spans="1:15" ht="16.5" customHeight="1" x14ac:dyDescent="0.3">
      <c r="A35" s="12">
        <v>30</v>
      </c>
      <c r="B35" s="153" t="s">
        <v>79</v>
      </c>
      <c r="C35" s="154" t="s">
        <v>79</v>
      </c>
      <c r="D35" s="155" t="s">
        <v>232</v>
      </c>
      <c r="E35" s="155" t="s">
        <v>75</v>
      </c>
      <c r="F35" s="151">
        <v>42677</v>
      </c>
      <c r="G35" s="152">
        <v>10000</v>
      </c>
      <c r="H35" s="152">
        <v>3181</v>
      </c>
      <c r="I35" s="152">
        <f>H35*G35</f>
        <v>31810000</v>
      </c>
      <c r="J35" s="151"/>
      <c r="K35" s="152"/>
      <c r="L35" s="152"/>
      <c r="M35" s="152">
        <f>M34+H35</f>
        <v>3536</v>
      </c>
      <c r="N35" s="152">
        <f>M35*10000</f>
        <v>35360000</v>
      </c>
      <c r="O35" s="42"/>
    </row>
    <row r="36" spans="1:15" ht="16.5" customHeight="1" x14ac:dyDescent="0.3">
      <c r="A36" s="12">
        <v>31</v>
      </c>
      <c r="B36" s="153" t="s">
        <v>195</v>
      </c>
      <c r="C36" s="154" t="s">
        <v>226</v>
      </c>
      <c r="D36" s="155" t="s">
        <v>227</v>
      </c>
      <c r="E36" s="155" t="s">
        <v>75</v>
      </c>
      <c r="F36" s="151"/>
      <c r="G36" s="152"/>
      <c r="H36" s="152"/>
      <c r="I36" s="152"/>
      <c r="J36" s="151">
        <v>42682</v>
      </c>
      <c r="K36" s="152">
        <v>50</v>
      </c>
      <c r="L36" s="152">
        <f>K36*10000</f>
        <v>500000</v>
      </c>
      <c r="M36" s="152">
        <f>M35-K36</f>
        <v>3486</v>
      </c>
      <c r="N36" s="152">
        <f t="shared" ref="N36:N42" si="6">M36*10000</f>
        <v>34860000</v>
      </c>
      <c r="O36" s="42"/>
    </row>
    <row r="37" spans="1:15" ht="16.5" customHeight="1" x14ac:dyDescent="0.3">
      <c r="A37" s="12">
        <v>32</v>
      </c>
      <c r="B37" s="153" t="s">
        <v>129</v>
      </c>
      <c r="C37" s="154" t="s">
        <v>226</v>
      </c>
      <c r="D37" s="155" t="s">
        <v>228</v>
      </c>
      <c r="E37" s="155" t="s">
        <v>75</v>
      </c>
      <c r="F37" s="151"/>
      <c r="G37" s="152"/>
      <c r="H37" s="152"/>
      <c r="I37" s="152"/>
      <c r="J37" s="151">
        <v>42682</v>
      </c>
      <c r="K37" s="152">
        <v>80</v>
      </c>
      <c r="L37" s="152">
        <f t="shared" ref="L37:L40" si="7">K37*10000</f>
        <v>800000</v>
      </c>
      <c r="M37" s="152">
        <f t="shared" ref="M37:M40" si="8">M36-K37</f>
        <v>3406</v>
      </c>
      <c r="N37" s="152">
        <f t="shared" si="6"/>
        <v>34060000</v>
      </c>
      <c r="O37" s="42"/>
    </row>
    <row r="38" spans="1:15" ht="16.5" customHeight="1" x14ac:dyDescent="0.3">
      <c r="A38" s="12">
        <v>33</v>
      </c>
      <c r="B38" s="153" t="s">
        <v>223</v>
      </c>
      <c r="C38" s="154" t="s">
        <v>184</v>
      </c>
      <c r="D38" s="155" t="s">
        <v>220</v>
      </c>
      <c r="E38" s="155" t="s">
        <v>75</v>
      </c>
      <c r="F38" s="151"/>
      <c r="G38" s="152"/>
      <c r="H38" s="152"/>
      <c r="I38" s="152"/>
      <c r="J38" s="151">
        <v>42683</v>
      </c>
      <c r="K38" s="152">
        <v>9</v>
      </c>
      <c r="L38" s="152">
        <f t="shared" si="7"/>
        <v>90000</v>
      </c>
      <c r="M38" s="152">
        <f t="shared" si="8"/>
        <v>3397</v>
      </c>
      <c r="N38" s="152">
        <f t="shared" si="6"/>
        <v>33970000</v>
      </c>
      <c r="O38" s="42"/>
    </row>
    <row r="39" spans="1:15" ht="16.5" customHeight="1" x14ac:dyDescent="0.3">
      <c r="A39" s="12">
        <v>34</v>
      </c>
      <c r="B39" s="153" t="s">
        <v>224</v>
      </c>
      <c r="C39" s="154" t="s">
        <v>184</v>
      </c>
      <c r="D39" s="155" t="s">
        <v>229</v>
      </c>
      <c r="E39" s="155" t="s">
        <v>75</v>
      </c>
      <c r="F39" s="151"/>
      <c r="G39" s="152"/>
      <c r="H39" s="152"/>
      <c r="I39" s="152"/>
      <c r="J39" s="151">
        <v>42685</v>
      </c>
      <c r="K39" s="152">
        <v>150</v>
      </c>
      <c r="L39" s="152">
        <f t="shared" si="7"/>
        <v>1500000</v>
      </c>
      <c r="M39" s="152">
        <f t="shared" si="8"/>
        <v>3247</v>
      </c>
      <c r="N39" s="152">
        <f t="shared" si="6"/>
        <v>32470000</v>
      </c>
      <c r="O39" s="42"/>
    </row>
    <row r="40" spans="1:15" ht="16.5" customHeight="1" x14ac:dyDescent="0.3">
      <c r="A40" s="12">
        <v>35</v>
      </c>
      <c r="B40" s="153" t="s">
        <v>225</v>
      </c>
      <c r="C40" s="154" t="s">
        <v>184</v>
      </c>
      <c r="D40" s="155" t="s">
        <v>206</v>
      </c>
      <c r="E40" s="155" t="s">
        <v>75</v>
      </c>
      <c r="F40" s="151"/>
      <c r="G40" s="152"/>
      <c r="H40" s="152"/>
      <c r="I40" s="152"/>
      <c r="J40" s="151">
        <v>42689</v>
      </c>
      <c r="K40" s="152">
        <v>9</v>
      </c>
      <c r="L40" s="152">
        <f t="shared" si="7"/>
        <v>90000</v>
      </c>
      <c r="M40" s="152">
        <f t="shared" si="8"/>
        <v>3238</v>
      </c>
      <c r="N40" s="152">
        <f t="shared" si="6"/>
        <v>32380000</v>
      </c>
      <c r="O40" s="42"/>
    </row>
    <row r="41" spans="1:15" ht="33" x14ac:dyDescent="0.3">
      <c r="A41" s="12">
        <v>36</v>
      </c>
      <c r="B41" s="153" t="s">
        <v>129</v>
      </c>
      <c r="C41" s="154" t="s">
        <v>226</v>
      </c>
      <c r="D41" s="155" t="s">
        <v>230</v>
      </c>
      <c r="E41" s="155" t="s">
        <v>75</v>
      </c>
      <c r="F41" s="151">
        <v>42691</v>
      </c>
      <c r="G41" s="152">
        <v>10000</v>
      </c>
      <c r="H41" s="152">
        <v>10</v>
      </c>
      <c r="I41" s="152">
        <f>G41*H41</f>
        <v>100000</v>
      </c>
      <c r="J41" s="151"/>
      <c r="K41" s="152"/>
      <c r="L41" s="152"/>
      <c r="M41" s="152">
        <f>M40+H41</f>
        <v>3248</v>
      </c>
      <c r="N41" s="152">
        <f t="shared" si="6"/>
        <v>32480000</v>
      </c>
      <c r="O41" s="161" t="s">
        <v>233</v>
      </c>
    </row>
    <row r="42" spans="1:15" ht="16.5" customHeight="1" x14ac:dyDescent="0.3">
      <c r="A42" s="12">
        <v>37</v>
      </c>
      <c r="B42" s="153" t="s">
        <v>132</v>
      </c>
      <c r="C42" s="154" t="s">
        <v>226</v>
      </c>
      <c r="D42" s="155" t="s">
        <v>231</v>
      </c>
      <c r="E42" s="155" t="s">
        <v>75</v>
      </c>
      <c r="F42" s="151"/>
      <c r="G42" s="152"/>
      <c r="H42" s="152"/>
      <c r="I42" s="152"/>
      <c r="J42" s="151">
        <v>42696</v>
      </c>
      <c r="K42" s="152">
        <v>70</v>
      </c>
      <c r="L42" s="152">
        <f>K42*10000</f>
        <v>700000</v>
      </c>
      <c r="M42" s="152">
        <f>M41-K42</f>
        <v>3178</v>
      </c>
      <c r="N42" s="152">
        <f t="shared" si="6"/>
        <v>31780000</v>
      </c>
      <c r="O42" s="42"/>
    </row>
    <row r="43" spans="1:15" ht="16.5" customHeight="1" x14ac:dyDescent="0.3">
      <c r="A43" s="12">
        <v>38</v>
      </c>
      <c r="B43" s="160" t="s">
        <v>129</v>
      </c>
      <c r="C43" s="159" t="s">
        <v>93</v>
      </c>
      <c r="D43" s="156" t="s">
        <v>239</v>
      </c>
      <c r="E43" s="156" t="s">
        <v>75</v>
      </c>
      <c r="F43" s="157"/>
      <c r="G43" s="158"/>
      <c r="H43" s="158"/>
      <c r="I43" s="158"/>
      <c r="J43" s="157">
        <v>42711</v>
      </c>
      <c r="K43" s="158">
        <v>1300</v>
      </c>
      <c r="L43" s="158">
        <f>K43*10000</f>
        <v>13000000</v>
      </c>
      <c r="M43" s="158">
        <f t="shared" ref="M43:M54" si="9">M42-K43</f>
        <v>1878</v>
      </c>
      <c r="N43" s="158">
        <f t="shared" ref="N43:N54" si="10">M43*10000</f>
        <v>18780000</v>
      </c>
      <c r="O43" s="42"/>
    </row>
    <row r="44" spans="1:15" ht="16.5" customHeight="1" x14ac:dyDescent="0.3">
      <c r="A44" s="12">
        <v>39</v>
      </c>
      <c r="B44" s="160" t="s">
        <v>234</v>
      </c>
      <c r="C44" s="159" t="s">
        <v>238</v>
      </c>
      <c r="D44" s="156" t="s">
        <v>241</v>
      </c>
      <c r="E44" s="156" t="s">
        <v>75</v>
      </c>
      <c r="F44" s="157"/>
      <c r="G44" s="158"/>
      <c r="H44" s="158"/>
      <c r="I44" s="158"/>
      <c r="J44" s="157">
        <v>42716</v>
      </c>
      <c r="K44" s="158">
        <v>110</v>
      </c>
      <c r="L44" s="158">
        <f>K44*10000</f>
        <v>1100000</v>
      </c>
      <c r="M44" s="158">
        <f t="shared" si="9"/>
        <v>1768</v>
      </c>
      <c r="N44" s="158">
        <f t="shared" si="10"/>
        <v>17680000</v>
      </c>
      <c r="O44" s="42"/>
    </row>
    <row r="45" spans="1:15" ht="16.5" customHeight="1" x14ac:dyDescent="0.3">
      <c r="A45" s="12">
        <v>40</v>
      </c>
      <c r="B45" s="160" t="s">
        <v>235</v>
      </c>
      <c r="C45" s="159" t="s">
        <v>238</v>
      </c>
      <c r="D45" s="156" t="s">
        <v>240</v>
      </c>
      <c r="E45" s="156" t="s">
        <v>75</v>
      </c>
      <c r="F45" s="157"/>
      <c r="G45" s="158"/>
      <c r="H45" s="158"/>
      <c r="I45" s="158"/>
      <c r="J45" s="157">
        <v>42716</v>
      </c>
      <c r="K45" s="158">
        <v>70</v>
      </c>
      <c r="L45" s="158">
        <f>K45*10000</f>
        <v>700000</v>
      </c>
      <c r="M45" s="158">
        <f t="shared" si="9"/>
        <v>1698</v>
      </c>
      <c r="N45" s="158">
        <f t="shared" si="10"/>
        <v>16980000</v>
      </c>
      <c r="O45" s="42"/>
    </row>
    <row r="46" spans="1:15" ht="16.5" customHeight="1" x14ac:dyDescent="0.3">
      <c r="A46" s="12">
        <v>41</v>
      </c>
      <c r="B46" s="160" t="s">
        <v>178</v>
      </c>
      <c r="C46" s="159" t="s">
        <v>238</v>
      </c>
      <c r="D46" s="156" t="s">
        <v>242</v>
      </c>
      <c r="E46" s="156" t="s">
        <v>75</v>
      </c>
      <c r="F46" s="157"/>
      <c r="G46" s="158"/>
      <c r="H46" s="158"/>
      <c r="I46" s="158"/>
      <c r="J46" s="157">
        <v>42716</v>
      </c>
      <c r="K46" s="158">
        <v>290</v>
      </c>
      <c r="L46" s="158">
        <f>K46*10000</f>
        <v>2900000</v>
      </c>
      <c r="M46" s="158">
        <f t="shared" si="9"/>
        <v>1408</v>
      </c>
      <c r="N46" s="158">
        <f t="shared" si="10"/>
        <v>14080000</v>
      </c>
      <c r="O46" s="42"/>
    </row>
    <row r="47" spans="1:15" ht="16.5" customHeight="1" x14ac:dyDescent="0.3">
      <c r="A47" s="12">
        <v>42</v>
      </c>
      <c r="B47" s="160" t="s">
        <v>183</v>
      </c>
      <c r="C47" s="159" t="s">
        <v>238</v>
      </c>
      <c r="D47" s="156" t="s">
        <v>220</v>
      </c>
      <c r="E47" s="156" t="s">
        <v>75</v>
      </c>
      <c r="F47" s="157"/>
      <c r="G47" s="158"/>
      <c r="H47" s="158"/>
      <c r="I47" s="158"/>
      <c r="J47" s="157">
        <v>42717</v>
      </c>
      <c r="K47" s="158">
        <v>9</v>
      </c>
      <c r="L47" s="158">
        <f>K47*10000</f>
        <v>90000</v>
      </c>
      <c r="M47" s="158">
        <f t="shared" si="9"/>
        <v>1399</v>
      </c>
      <c r="N47" s="158">
        <f t="shared" si="10"/>
        <v>13990000</v>
      </c>
      <c r="O47" s="42"/>
    </row>
    <row r="48" spans="1:15" ht="16.5" customHeight="1" x14ac:dyDescent="0.3">
      <c r="A48" s="12">
        <v>43</v>
      </c>
      <c r="B48" s="160" t="s">
        <v>236</v>
      </c>
      <c r="C48" s="159" t="s">
        <v>238</v>
      </c>
      <c r="D48" s="156" t="s">
        <v>243</v>
      </c>
      <c r="E48" s="156" t="s">
        <v>75</v>
      </c>
      <c r="F48" s="157"/>
      <c r="G48" s="158"/>
      <c r="H48" s="158"/>
      <c r="I48" s="158"/>
      <c r="J48" s="157">
        <v>42720</v>
      </c>
      <c r="K48" s="158">
        <v>45</v>
      </c>
      <c r="L48" s="158">
        <f>K48*10000</f>
        <v>450000</v>
      </c>
      <c r="M48" s="158">
        <f t="shared" si="9"/>
        <v>1354</v>
      </c>
      <c r="N48" s="158">
        <f t="shared" si="10"/>
        <v>13540000</v>
      </c>
      <c r="O48" s="42"/>
    </row>
    <row r="49" spans="1:15" ht="16.5" customHeight="1" x14ac:dyDescent="0.3">
      <c r="A49" s="12">
        <v>44</v>
      </c>
      <c r="B49" s="160" t="s">
        <v>178</v>
      </c>
      <c r="C49" s="159" t="s">
        <v>238</v>
      </c>
      <c r="D49" s="156" t="s">
        <v>244</v>
      </c>
      <c r="E49" s="156" t="s">
        <v>75</v>
      </c>
      <c r="F49" s="157"/>
      <c r="G49" s="158"/>
      <c r="H49" s="158"/>
      <c r="I49" s="158"/>
      <c r="J49" s="157">
        <v>42720</v>
      </c>
      <c r="K49" s="158">
        <v>105</v>
      </c>
      <c r="L49" s="158">
        <f>K49*10000</f>
        <v>1050000</v>
      </c>
      <c r="M49" s="158">
        <f t="shared" si="9"/>
        <v>1249</v>
      </c>
      <c r="N49" s="158">
        <f t="shared" si="10"/>
        <v>12490000</v>
      </c>
      <c r="O49" s="42"/>
    </row>
    <row r="50" spans="1:15" ht="16.5" customHeight="1" x14ac:dyDescent="0.3">
      <c r="A50" s="12">
        <v>45</v>
      </c>
      <c r="B50" s="160" t="s">
        <v>140</v>
      </c>
      <c r="C50" s="159" t="s">
        <v>238</v>
      </c>
      <c r="D50" s="156" t="s">
        <v>245</v>
      </c>
      <c r="E50" s="156" t="s">
        <v>75</v>
      </c>
      <c r="F50" s="157"/>
      <c r="G50" s="158"/>
      <c r="H50" s="158"/>
      <c r="I50" s="158"/>
      <c r="J50" s="157">
        <v>42724</v>
      </c>
      <c r="K50" s="158">
        <v>260</v>
      </c>
      <c r="L50" s="158">
        <f>K50*10000</f>
        <v>2600000</v>
      </c>
      <c r="M50" s="158">
        <f t="shared" si="9"/>
        <v>989</v>
      </c>
      <c r="N50" s="158">
        <f t="shared" si="10"/>
        <v>9890000</v>
      </c>
      <c r="O50" s="42"/>
    </row>
    <row r="51" spans="1:15" ht="16.5" customHeight="1" x14ac:dyDescent="0.3">
      <c r="A51" s="12">
        <v>46</v>
      </c>
      <c r="B51" s="160" t="s">
        <v>183</v>
      </c>
      <c r="C51" s="159" t="s">
        <v>238</v>
      </c>
      <c r="D51" s="156" t="s">
        <v>246</v>
      </c>
      <c r="E51" s="156" t="s">
        <v>75</v>
      </c>
      <c r="F51" s="157"/>
      <c r="G51" s="158"/>
      <c r="H51" s="158"/>
      <c r="I51" s="158"/>
      <c r="J51" s="157">
        <v>42726</v>
      </c>
      <c r="K51" s="158">
        <v>80</v>
      </c>
      <c r="L51" s="158">
        <f>K51*10000</f>
        <v>800000</v>
      </c>
      <c r="M51" s="158">
        <f t="shared" si="9"/>
        <v>909</v>
      </c>
      <c r="N51" s="158">
        <f t="shared" si="10"/>
        <v>9090000</v>
      </c>
      <c r="O51" s="42"/>
    </row>
    <row r="52" spans="1:15" ht="16.5" customHeight="1" x14ac:dyDescent="0.3">
      <c r="A52" s="12">
        <v>47</v>
      </c>
      <c r="B52" s="160" t="s">
        <v>129</v>
      </c>
      <c r="C52" s="159" t="s">
        <v>93</v>
      </c>
      <c r="D52" s="156" t="s">
        <v>247</v>
      </c>
      <c r="E52" s="156" t="s">
        <v>75</v>
      </c>
      <c r="F52" s="157"/>
      <c r="G52" s="158"/>
      <c r="H52" s="158"/>
      <c r="I52" s="158"/>
      <c r="J52" s="157">
        <v>42733</v>
      </c>
      <c r="K52" s="158">
        <v>10</v>
      </c>
      <c r="L52" s="158">
        <f>K52*10000</f>
        <v>100000</v>
      </c>
      <c r="M52" s="158">
        <f t="shared" si="9"/>
        <v>899</v>
      </c>
      <c r="N52" s="158">
        <f t="shared" si="10"/>
        <v>8990000</v>
      </c>
      <c r="O52" s="42"/>
    </row>
    <row r="53" spans="1:15" ht="16.5" customHeight="1" x14ac:dyDescent="0.3">
      <c r="A53" s="12">
        <v>48</v>
      </c>
      <c r="B53" s="160" t="s">
        <v>140</v>
      </c>
      <c r="C53" s="159" t="s">
        <v>238</v>
      </c>
      <c r="D53" s="156" t="s">
        <v>248</v>
      </c>
      <c r="E53" s="156" t="s">
        <v>75</v>
      </c>
      <c r="F53" s="157"/>
      <c r="G53" s="158"/>
      <c r="H53" s="158"/>
      <c r="I53" s="158"/>
      <c r="J53" s="157">
        <v>42733</v>
      </c>
      <c r="K53" s="158">
        <v>200</v>
      </c>
      <c r="L53" s="158">
        <f>K53*10000</f>
        <v>2000000</v>
      </c>
      <c r="M53" s="158">
        <f t="shared" si="9"/>
        <v>699</v>
      </c>
      <c r="N53" s="158">
        <f t="shared" si="10"/>
        <v>6990000</v>
      </c>
      <c r="O53" s="42"/>
    </row>
    <row r="54" spans="1:15" ht="16.5" customHeight="1" x14ac:dyDescent="0.3">
      <c r="A54" s="12">
        <v>49</v>
      </c>
      <c r="B54" s="160" t="s">
        <v>237</v>
      </c>
      <c r="C54" s="159" t="s">
        <v>93</v>
      </c>
      <c r="D54" s="156" t="s">
        <v>249</v>
      </c>
      <c r="E54" s="156" t="s">
        <v>75</v>
      </c>
      <c r="F54" s="157"/>
      <c r="G54" s="158"/>
      <c r="H54" s="158"/>
      <c r="I54" s="158"/>
      <c r="J54" s="157">
        <v>42733</v>
      </c>
      <c r="K54" s="158">
        <v>160</v>
      </c>
      <c r="L54" s="158">
        <f>K54*10000</f>
        <v>1600000</v>
      </c>
      <c r="M54" s="158">
        <f t="shared" si="9"/>
        <v>539</v>
      </c>
      <c r="N54" s="158">
        <f t="shared" si="10"/>
        <v>5390000</v>
      </c>
      <c r="O54" s="42"/>
    </row>
    <row r="55" spans="1:15" ht="17.25" thickBot="1" x14ac:dyDescent="0.35">
      <c r="A55" s="208" t="s">
        <v>11</v>
      </c>
      <c r="B55" s="209"/>
      <c r="C55" s="209"/>
      <c r="D55" s="209"/>
      <c r="E55" s="209"/>
      <c r="F55" s="117"/>
      <c r="G55" s="118"/>
      <c r="H55" s="118">
        <f>SUM(H6:H42)</f>
        <v>14382</v>
      </c>
      <c r="I55" s="118">
        <f>SUM(I6:I42)</f>
        <v>143760000</v>
      </c>
      <c r="J55" s="118"/>
      <c r="K55" s="118">
        <f>SUM(K6:K54)</f>
        <v>13843</v>
      </c>
      <c r="L55" s="118">
        <f>SUM(L6:L54)</f>
        <v>138370000</v>
      </c>
      <c r="M55" s="118">
        <f>H55-K55</f>
        <v>539</v>
      </c>
      <c r="N55" s="118">
        <f>I55-L55</f>
        <v>5390000</v>
      </c>
      <c r="O55" s="119"/>
    </row>
  </sheetData>
  <mergeCells count="13">
    <mergeCell ref="A55:E55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2014년</vt:lpstr>
      <vt:lpstr>2015년</vt:lpstr>
      <vt:lpstr>2016년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2017-01-02T05:13:46Z</dcterms:modified>
</cp:coreProperties>
</file>